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9195" activeTab="3"/>
  </bookViews>
  <sheets>
    <sheet name="Pagina1" sheetId="8" r:id="rId1"/>
    <sheet name="Statistica" sheetId="7" r:id="rId2"/>
    <sheet name="AN I" sheetId="2" r:id="rId3"/>
    <sheet name="AN II" sheetId="12" r:id="rId4"/>
    <sheet name="disertatie" sheetId="15" r:id="rId5"/>
    <sheet name="Competente" sheetId="18" r:id="rId6"/>
    <sheet name="Nomenclatoare" sheetId="16" r:id="rId7"/>
  </sheets>
  <externalReferences>
    <externalReference r:id="rId8"/>
  </externalReferences>
  <definedNames>
    <definedName name="ciclul_de_studii">Nomenclatoare!$F$2:$F$5</definedName>
    <definedName name="Coordonator">Nomenclatoare!$J$2:$J$55</definedName>
    <definedName name="Decan">Nomenclatoare!$C$2:$C$7</definedName>
    <definedName name="Departament">Nomenclatoare!$D$2:$D$17</definedName>
    <definedName name="Director">Nomenclatoare!$E$2:$E$19</definedName>
    <definedName name="Domeniul">Nomenclatoare!$H$2:$H$31</definedName>
    <definedName name="Facultatea">Nomenclatoare!$A$2:$A$7</definedName>
    <definedName name="FACULTATEA_DE_INGINERIE">Nomenclatoare!$D$2:$D$6</definedName>
    <definedName name="Forma">Nomenclatoare!$G$2:$G$7</definedName>
    <definedName name="_xlnm.Print_Area" localSheetId="2">'AN I'!$B$2:$S$71</definedName>
    <definedName name="_xlnm.Print_Area" localSheetId="3">'AN II'!$B$2:$S$68</definedName>
    <definedName name="_xlnm.Print_Area" localSheetId="5">Competente!$B$2:$S$43</definedName>
    <definedName name="_xlnm.Print_Area" localSheetId="4">disertatie!$B$2:$S$44</definedName>
    <definedName name="_xlnm.Print_Area" localSheetId="0">Pagina1!$A$1:$J$52</definedName>
    <definedName name="_xlnm.Print_Area" localSheetId="1">Statistica!$A$1:$N$56</definedName>
    <definedName name="Prof.univ.dr.ing._Carol_" localSheetId="0">Pagina1!$A$52</definedName>
    <definedName name="Prof.univ.dr.ing._Valentin_SCHNAKOVSZKY" localSheetId="0">Pagina1!$A$52</definedName>
    <definedName name="Prof.univ.dr.ing._Valentin_SCHNAKOVSZKY">Pagina1!$A$52</definedName>
    <definedName name="Prof.univ.dr.ing._Valentin_ZICHIL">Pagina1!$A$52</definedName>
    <definedName name="Programul_de_studii">Nomenclatoare!$I$2:$I$51</definedName>
  </definedNames>
  <calcPr calcId="144525"/>
</workbook>
</file>

<file path=xl/calcChain.xml><?xml version="1.0" encoding="utf-8"?>
<calcChain xmlns="http://schemas.openxmlformats.org/spreadsheetml/2006/main">
  <c r="M42" i="18" l="1"/>
  <c r="E42" i="18"/>
  <c r="M41" i="18"/>
  <c r="B41" i="18"/>
  <c r="AF21" i="18"/>
  <c r="W21" i="18"/>
  <c r="AU19" i="18"/>
  <c r="AT19" i="18"/>
  <c r="AS19" i="18"/>
  <c r="AG19" i="18"/>
  <c r="AF19" i="18"/>
  <c r="AR19" i="18" s="1"/>
  <c r="AD19" i="18"/>
  <c r="AC19" i="18"/>
  <c r="AB19" i="18"/>
  <c r="AA19" i="18"/>
  <c r="Y19" i="18"/>
  <c r="X19" i="18"/>
  <c r="W19" i="18"/>
  <c r="V19" i="18"/>
  <c r="U19" i="18"/>
  <c r="AU18" i="18"/>
  <c r="AT18" i="18"/>
  <c r="AT20" i="18" s="1"/>
  <c r="AS18" i="18"/>
  <c r="AS20" i="18" s="1"/>
  <c r="AG18" i="18"/>
  <c r="AF18" i="18"/>
  <c r="AK18" i="18" s="1"/>
  <c r="AD18" i="18"/>
  <c r="AD20" i="18" s="1"/>
  <c r="AC18" i="18"/>
  <c r="AC20" i="18" s="1"/>
  <c r="AB18" i="18"/>
  <c r="AA18" i="18"/>
  <c r="Y18" i="18"/>
  <c r="Y20" i="18" s="1"/>
  <c r="X18" i="18"/>
  <c r="X20" i="18" s="1"/>
  <c r="W18" i="18"/>
  <c r="V18" i="18"/>
  <c r="U18" i="18"/>
  <c r="U20" i="18" s="1"/>
  <c r="B12" i="18"/>
  <c r="B11" i="18"/>
  <c r="N7" i="18"/>
  <c r="N4" i="18"/>
  <c r="B3" i="18"/>
  <c r="W20" i="18" l="1"/>
  <c r="AB20" i="18"/>
  <c r="AG20" i="18"/>
  <c r="AI18" i="18"/>
  <c r="V20" i="18"/>
  <c r="AA20" i="18"/>
  <c r="AU20" i="18"/>
  <c r="AH18" i="18"/>
  <c r="AI19" i="18"/>
  <c r="AF20" i="18"/>
  <c r="AR18" i="18"/>
  <c r="AR20" i="18" s="1"/>
  <c r="AJ19" i="18"/>
  <c r="AJ18" i="18"/>
  <c r="AK19" i="18"/>
  <c r="AK20" i="18" s="1"/>
  <c r="AH19" i="18"/>
  <c r="AH20" i="18" s="1"/>
  <c r="AV22" i="12"/>
  <c r="AV23" i="12"/>
  <c r="AU22" i="12"/>
  <c r="AU23" i="12"/>
  <c r="AT22" i="12"/>
  <c r="AH22" i="12"/>
  <c r="AH23" i="12"/>
  <c r="O23" i="12" s="1"/>
  <c r="P23" i="12" s="1"/>
  <c r="AE23" i="12"/>
  <c r="AA23" i="12"/>
  <c r="Z23" i="12"/>
  <c r="Y22" i="12"/>
  <c r="Y23" i="12"/>
  <c r="V23" i="12"/>
  <c r="O22" i="12"/>
  <c r="AB22" i="12" s="1"/>
  <c r="R23" i="12"/>
  <c r="AI20" i="18" l="1"/>
  <c r="AJ20" i="18"/>
  <c r="AT23" i="12"/>
  <c r="Q23" i="12"/>
  <c r="AD23" i="12" s="1"/>
  <c r="AB23" i="12"/>
  <c r="AC23" i="12"/>
  <c r="U23" i="12" l="1"/>
  <c r="W23" i="12"/>
  <c r="X23" i="12"/>
  <c r="AG23" i="12"/>
  <c r="AS23" i="12" l="1"/>
  <c r="AJ23" i="12"/>
  <c r="AK23" i="12"/>
  <c r="AI23" i="12"/>
  <c r="AL23" i="12"/>
  <c r="R26" i="12" l="1"/>
  <c r="Q32" i="12"/>
  <c r="R31" i="12"/>
  <c r="Q31" i="12" s="1"/>
  <c r="R32" i="12"/>
  <c r="R33" i="12"/>
  <c r="Q33" i="12" s="1"/>
  <c r="R34" i="12"/>
  <c r="Q34" i="12" s="1"/>
  <c r="R30" i="12"/>
  <c r="Q30" i="12" s="1"/>
  <c r="R19" i="12"/>
  <c r="R20" i="12"/>
  <c r="R21" i="12"/>
  <c r="R22" i="12"/>
  <c r="R24" i="12"/>
  <c r="R25" i="12"/>
  <c r="R18" i="12"/>
  <c r="Z36" i="12"/>
  <c r="Z35" i="12"/>
  <c r="Z34" i="12"/>
  <c r="Z33" i="12"/>
  <c r="Z32" i="12"/>
  <c r="Z31" i="12"/>
  <c r="Z30" i="12"/>
  <c r="Z26" i="12"/>
  <c r="Z25" i="12"/>
  <c r="Z24" i="12"/>
  <c r="Z22" i="12"/>
  <c r="Z21" i="12"/>
  <c r="Z20" i="12"/>
  <c r="Z19" i="12"/>
  <c r="Z18" i="12"/>
  <c r="Z37" i="2"/>
  <c r="Z36" i="2"/>
  <c r="Z35" i="2"/>
  <c r="Z34" i="2"/>
  <c r="Z33" i="2"/>
  <c r="Z32" i="2"/>
  <c r="Z31" i="2"/>
  <c r="Z30" i="2"/>
  <c r="Z29" i="2"/>
  <c r="Z25" i="2"/>
  <c r="Z24" i="2"/>
  <c r="Z23" i="2"/>
  <c r="Z22" i="2"/>
  <c r="Z21" i="2"/>
  <c r="Z20" i="2"/>
  <c r="Z19" i="2"/>
  <c r="Z18" i="2"/>
  <c r="Z26" i="2" s="1"/>
  <c r="N30" i="2"/>
  <c r="R30" i="2"/>
  <c r="N31" i="2"/>
  <c r="R31" i="2"/>
  <c r="N32" i="2"/>
  <c r="R32" i="2"/>
  <c r="N33" i="2"/>
  <c r="R33" i="2"/>
  <c r="N34" i="2"/>
  <c r="R34" i="2"/>
  <c r="N35" i="2"/>
  <c r="R35" i="2"/>
  <c r="N36" i="2"/>
  <c r="R36" i="2"/>
  <c r="N37" i="2"/>
  <c r="R37" i="2"/>
  <c r="R29" i="2"/>
  <c r="N29" i="2"/>
  <c r="P23" i="2"/>
  <c r="AT23" i="2" s="1"/>
  <c r="R19" i="2"/>
  <c r="R20" i="2"/>
  <c r="R21" i="2"/>
  <c r="R22" i="2"/>
  <c r="R23" i="2"/>
  <c r="AE23" i="2" s="1"/>
  <c r="R24" i="2"/>
  <c r="R25" i="2"/>
  <c r="R18" i="2"/>
  <c r="O23" i="2"/>
  <c r="AU23" i="2"/>
  <c r="AV23" i="2"/>
  <c r="Z38" i="2" l="1"/>
  <c r="G49" i="7"/>
  <c r="Z37" i="12"/>
  <c r="Z27" i="12"/>
  <c r="Q23" i="2"/>
  <c r="AC23" i="2"/>
  <c r="N18" i="12"/>
  <c r="N19" i="12"/>
  <c r="N20" i="12"/>
  <c r="N21" i="12"/>
  <c r="N22" i="12"/>
  <c r="N24" i="12"/>
  <c r="N25" i="12"/>
  <c r="N26" i="12"/>
  <c r="M27" i="12" l="1"/>
  <c r="AD23" i="2"/>
  <c r="M38" i="2" l="1"/>
  <c r="M26" i="2"/>
  <c r="M40" i="2" s="1"/>
  <c r="U23" i="2"/>
  <c r="P22" i="12" l="1"/>
  <c r="AA22" i="12"/>
  <c r="V22" i="12"/>
  <c r="U22" i="12"/>
  <c r="W22" i="12"/>
  <c r="X22" i="12"/>
  <c r="AG22" i="12"/>
  <c r="AK22" i="12" l="1"/>
  <c r="AI22" i="12"/>
  <c r="AL22" i="12"/>
  <c r="AS22" i="12"/>
  <c r="AJ22" i="12"/>
  <c r="AC22" i="12"/>
  <c r="Q22" i="12"/>
  <c r="AV31" i="12"/>
  <c r="AV32" i="12"/>
  <c r="AV30" i="12"/>
  <c r="AT33" i="12"/>
  <c r="AT34" i="12"/>
  <c r="AT20" i="12"/>
  <c r="AT25" i="12"/>
  <c r="AT26" i="12"/>
  <c r="AE22" i="12" l="1"/>
  <c r="AD22" i="12"/>
  <c r="U31" i="12" l="1"/>
  <c r="V31" i="12"/>
  <c r="W31" i="12"/>
  <c r="X31" i="12"/>
  <c r="Y31" i="12"/>
  <c r="AC31" i="12"/>
  <c r="AG31" i="12"/>
  <c r="AI31" i="12" s="1"/>
  <c r="AH31" i="12"/>
  <c r="AU31" i="12"/>
  <c r="U32" i="12"/>
  <c r="V32" i="12"/>
  <c r="W32" i="12"/>
  <c r="X32" i="12"/>
  <c r="Y32" i="12"/>
  <c r="AC32" i="12"/>
  <c r="AG32" i="12"/>
  <c r="AS32" i="12" s="1"/>
  <c r="AH32" i="12"/>
  <c r="AU32" i="12"/>
  <c r="U33" i="12"/>
  <c r="V33" i="12"/>
  <c r="W33" i="12"/>
  <c r="X33" i="12"/>
  <c r="Y33" i="12"/>
  <c r="AC33" i="12"/>
  <c r="AD33" i="12"/>
  <c r="AE33" i="12"/>
  <c r="AG33" i="12"/>
  <c r="AI33" i="12" s="1"/>
  <c r="AH33" i="12"/>
  <c r="AU33" i="12"/>
  <c r="U34" i="12"/>
  <c r="V34" i="12"/>
  <c r="W34" i="12"/>
  <c r="X34" i="12"/>
  <c r="Y34" i="12"/>
  <c r="AC34" i="12"/>
  <c r="AD34" i="12"/>
  <c r="AE34" i="12"/>
  <c r="AG34" i="12"/>
  <c r="AS34" i="12" s="1"/>
  <c r="AH34" i="12"/>
  <c r="AU34" i="12"/>
  <c r="U19" i="12"/>
  <c r="V19" i="12"/>
  <c r="W19" i="12"/>
  <c r="X19" i="12"/>
  <c r="Y19" i="12"/>
  <c r="AG19" i="12"/>
  <c r="AS19" i="12" s="1"/>
  <c r="AH19" i="12"/>
  <c r="AV19" i="12"/>
  <c r="U20" i="12"/>
  <c r="V20" i="12"/>
  <c r="W20" i="12"/>
  <c r="X20" i="12"/>
  <c r="Y20" i="12"/>
  <c r="AG20" i="12"/>
  <c r="AK20" i="12" s="1"/>
  <c r="AH20" i="12"/>
  <c r="AV20" i="12"/>
  <c r="U21" i="12"/>
  <c r="V21" i="12"/>
  <c r="W21" i="12"/>
  <c r="X21" i="12"/>
  <c r="Y21" i="12"/>
  <c r="AG21" i="12"/>
  <c r="AI21" i="12" s="1"/>
  <c r="AH21" i="12"/>
  <c r="AU21" i="12"/>
  <c r="AV21" i="12"/>
  <c r="U24" i="12"/>
  <c r="V24" i="12"/>
  <c r="W24" i="12"/>
  <c r="X24" i="12"/>
  <c r="Y24" i="12"/>
  <c r="AG24" i="12"/>
  <c r="AS24" i="12" s="1"/>
  <c r="AH24" i="12"/>
  <c r="AU24" i="12"/>
  <c r="AV24" i="12"/>
  <c r="U25" i="12"/>
  <c r="V25" i="12"/>
  <c r="W25" i="12"/>
  <c r="X25" i="12"/>
  <c r="Y25" i="12"/>
  <c r="AA25" i="12"/>
  <c r="AB25" i="12"/>
  <c r="AE25" i="12"/>
  <c r="AG25" i="12"/>
  <c r="AI25" i="12" s="1"/>
  <c r="AH25" i="12"/>
  <c r="AU25" i="12"/>
  <c r="U26" i="12"/>
  <c r="V26" i="12"/>
  <c r="W26" i="12"/>
  <c r="X26" i="12"/>
  <c r="Y26" i="12"/>
  <c r="AA26" i="12"/>
  <c r="AE26" i="12"/>
  <c r="AG26" i="12"/>
  <c r="AL26" i="12" s="1"/>
  <c r="AH26" i="12"/>
  <c r="AU26" i="12"/>
  <c r="U30" i="2"/>
  <c r="V30" i="2"/>
  <c r="W30" i="2"/>
  <c r="X30" i="2"/>
  <c r="Y30" i="2"/>
  <c r="AG30" i="2"/>
  <c r="AS30" i="2" s="1"/>
  <c r="AH30" i="2"/>
  <c r="O30" i="2" s="1"/>
  <c r="P30" i="2" s="1"/>
  <c r="Q30" i="2" s="1"/>
  <c r="AV30" i="2"/>
  <c r="U31" i="2"/>
  <c r="V31" i="2"/>
  <c r="W31" i="2"/>
  <c r="X31" i="2"/>
  <c r="Y31" i="2"/>
  <c r="AG31" i="2"/>
  <c r="AS31" i="2" s="1"/>
  <c r="AH31" i="2"/>
  <c r="O31" i="2" s="1"/>
  <c r="P31" i="2" s="1"/>
  <c r="Q31" i="2" s="1"/>
  <c r="AU31" i="2"/>
  <c r="AV31" i="2"/>
  <c r="U32" i="2"/>
  <c r="V32" i="2"/>
  <c r="W32" i="2"/>
  <c r="X32" i="2"/>
  <c r="Y32" i="2"/>
  <c r="AG32" i="2"/>
  <c r="AS32" i="2" s="1"/>
  <c r="AH32" i="2"/>
  <c r="O32" i="2" s="1"/>
  <c r="P32" i="2" s="1"/>
  <c r="Q32" i="2" s="1"/>
  <c r="AU32" i="2"/>
  <c r="AV32" i="2"/>
  <c r="U33" i="2"/>
  <c r="V33" i="2"/>
  <c r="W33" i="2"/>
  <c r="X33" i="2"/>
  <c r="Y33" i="2"/>
  <c r="AG33" i="2"/>
  <c r="AS33" i="2" s="1"/>
  <c r="AH33" i="2"/>
  <c r="O33" i="2" s="1"/>
  <c r="P33" i="2" s="1"/>
  <c r="Q33" i="2" s="1"/>
  <c r="AU33" i="2"/>
  <c r="AV33" i="2"/>
  <c r="U34" i="2"/>
  <c r="V34" i="2"/>
  <c r="W34" i="2"/>
  <c r="X34" i="2"/>
  <c r="Y34" i="2"/>
  <c r="AE34" i="2"/>
  <c r="AG34" i="2"/>
  <c r="AH34" i="2"/>
  <c r="O34" i="2" s="1"/>
  <c r="P34" i="2" s="1"/>
  <c r="Q34" i="2" s="1"/>
  <c r="AD34" i="2" s="1"/>
  <c r="AT34" i="2"/>
  <c r="AU34" i="2"/>
  <c r="AV34" i="2"/>
  <c r="U35" i="2"/>
  <c r="V35" i="2"/>
  <c r="W35" i="2"/>
  <c r="X35" i="2"/>
  <c r="Y35" i="2"/>
  <c r="AA35" i="2"/>
  <c r="AD35" i="2"/>
  <c r="AE35" i="2"/>
  <c r="AG35" i="2"/>
  <c r="AS35" i="2" s="1"/>
  <c r="AH35" i="2"/>
  <c r="O35" i="2" s="1"/>
  <c r="P35" i="2" s="1"/>
  <c r="Q35" i="2" s="1"/>
  <c r="AT35" i="2"/>
  <c r="AU35" i="2"/>
  <c r="U36" i="2"/>
  <c r="V36" i="2"/>
  <c r="W36" i="2"/>
  <c r="X36" i="2"/>
  <c r="Y36" i="2"/>
  <c r="AA36" i="2"/>
  <c r="AE36" i="2"/>
  <c r="AG36" i="2"/>
  <c r="AL36" i="2" s="1"/>
  <c r="AH36" i="2"/>
  <c r="O36" i="2" s="1"/>
  <c r="P36" i="2" s="1"/>
  <c r="Q36" i="2" s="1"/>
  <c r="AD36" i="2" s="1"/>
  <c r="AT36" i="2"/>
  <c r="AU36" i="2"/>
  <c r="U37" i="2"/>
  <c r="V37" i="2"/>
  <c r="W37" i="2"/>
  <c r="X37" i="2"/>
  <c r="Y37" i="2"/>
  <c r="AA37" i="2"/>
  <c r="AB37" i="2"/>
  <c r="AD37" i="2"/>
  <c r="AE37" i="2"/>
  <c r="AG37" i="2"/>
  <c r="AS37" i="2" s="1"/>
  <c r="AH37" i="2"/>
  <c r="O37" i="2" s="1"/>
  <c r="P37" i="2" s="1"/>
  <c r="Q37" i="2" s="1"/>
  <c r="AT37" i="2"/>
  <c r="AU37" i="2"/>
  <c r="U19" i="2"/>
  <c r="V19" i="2"/>
  <c r="W19" i="2"/>
  <c r="X19" i="2"/>
  <c r="Y19" i="2"/>
  <c r="AG19" i="2"/>
  <c r="AS19" i="2" s="1"/>
  <c r="AH19" i="2"/>
  <c r="AU19" i="2"/>
  <c r="AV19" i="2"/>
  <c r="U20" i="2"/>
  <c r="V20" i="2"/>
  <c r="W20" i="2"/>
  <c r="X20" i="2"/>
  <c r="Y20" i="2"/>
  <c r="AG20" i="2"/>
  <c r="AS20" i="2" s="1"/>
  <c r="AH20" i="2"/>
  <c r="AU20" i="2"/>
  <c r="AV20" i="2"/>
  <c r="U21" i="2"/>
  <c r="V21" i="2"/>
  <c r="W21" i="2"/>
  <c r="X21" i="2"/>
  <c r="Y21" i="2"/>
  <c r="AG21" i="2"/>
  <c r="AS21" i="2" s="1"/>
  <c r="AH21" i="2"/>
  <c r="AU21" i="2"/>
  <c r="AV21" i="2"/>
  <c r="U22" i="2"/>
  <c r="V22" i="2"/>
  <c r="W22" i="2"/>
  <c r="X22" i="2"/>
  <c r="Y22" i="2"/>
  <c r="AG22" i="2"/>
  <c r="AL22" i="2" s="1"/>
  <c r="AH22" i="2"/>
  <c r="AU22" i="2"/>
  <c r="AV22" i="2"/>
  <c r="U24" i="2"/>
  <c r="V24" i="2"/>
  <c r="W24" i="2"/>
  <c r="X24" i="2"/>
  <c r="Y24" i="2"/>
  <c r="AE24" i="2"/>
  <c r="AG24" i="2"/>
  <c r="AS24" i="2" s="1"/>
  <c r="AH24" i="2"/>
  <c r="AT24" i="2"/>
  <c r="AU24" i="2"/>
  <c r="U25" i="2"/>
  <c r="V25" i="2"/>
  <c r="W25" i="2"/>
  <c r="X25" i="2"/>
  <c r="Y25" i="2"/>
  <c r="AE25" i="2"/>
  <c r="AG25" i="2"/>
  <c r="AL25" i="2" s="1"/>
  <c r="AH25" i="2"/>
  <c r="AT25" i="2"/>
  <c r="AU25" i="2"/>
  <c r="AC37" i="2" l="1"/>
  <c r="AB35" i="2"/>
  <c r="AC36" i="2"/>
  <c r="AB36" i="2"/>
  <c r="AC35" i="2"/>
  <c r="AK24" i="12"/>
  <c r="AI19" i="12"/>
  <c r="AJ33" i="12"/>
  <c r="AL34" i="2"/>
  <c r="AL25" i="12"/>
  <c r="AS33" i="12"/>
  <c r="AC34" i="2"/>
  <c r="AK19" i="12"/>
  <c r="AL33" i="12"/>
  <c r="AS31" i="12"/>
  <c r="AS21" i="12"/>
  <c r="AK21" i="12"/>
  <c r="AL37" i="2"/>
  <c r="AK36" i="2"/>
  <c r="AK37" i="2"/>
  <c r="AI36" i="2"/>
  <c r="AK31" i="2"/>
  <c r="AI37" i="2"/>
  <c r="AJ31" i="2"/>
  <c r="AS25" i="2"/>
  <c r="AK32" i="2"/>
  <c r="AI31" i="2"/>
  <c r="AK25" i="2"/>
  <c r="AL24" i="2"/>
  <c r="AI25" i="2"/>
  <c r="AK24" i="2"/>
  <c r="AL19" i="2"/>
  <c r="AK21" i="2"/>
  <c r="AJ19" i="2"/>
  <c r="AJ24" i="12"/>
  <c r="AI24" i="12"/>
  <c r="AS25" i="12"/>
  <c r="AJ19" i="12"/>
  <c r="AK30" i="2"/>
  <c r="AJ30" i="2"/>
  <c r="AI30" i="2"/>
  <c r="AJ32" i="12"/>
  <c r="AK31" i="12"/>
  <c r="AK25" i="12"/>
  <c r="AJ21" i="12"/>
  <c r="AJ20" i="12"/>
  <c r="AI34" i="12"/>
  <c r="AI32" i="12"/>
  <c r="AJ31" i="12"/>
  <c r="AK34" i="12"/>
  <c r="AK32" i="12"/>
  <c r="AJ34" i="12"/>
  <c r="AI20" i="12"/>
  <c r="AJ22" i="2"/>
  <c r="AL20" i="2"/>
  <c r="AK33" i="2"/>
  <c r="AI32" i="2"/>
  <c r="AK26" i="12"/>
  <c r="AL34" i="12"/>
  <c r="AS22" i="2"/>
  <c r="AS26" i="12"/>
  <c r="AI22" i="2"/>
  <c r="AJ20" i="2"/>
  <c r="AJ33" i="2"/>
  <c r="AI26" i="12"/>
  <c r="AS20" i="12"/>
  <c r="AI20" i="2"/>
  <c r="AS36" i="2"/>
  <c r="AK34" i="2"/>
  <c r="AI33" i="2"/>
  <c r="AJ21" i="2"/>
  <c r="AK33" i="12"/>
  <c r="AJ32" i="2"/>
  <c r="AL35" i="2"/>
  <c r="AI24" i="2"/>
  <c r="AI21" i="2"/>
  <c r="AI19" i="2"/>
  <c r="AK35" i="2"/>
  <c r="AJ34" i="2"/>
  <c r="AI35" i="2"/>
  <c r="AS34" i="2"/>
  <c r="AI34" i="2"/>
  <c r="AA31" i="2"/>
  <c r="AB31" i="2" l="1"/>
  <c r="AD31" i="2"/>
  <c r="AE31" i="2"/>
  <c r="AA21" i="12"/>
  <c r="O21" i="12"/>
  <c r="AB21" i="12" s="1"/>
  <c r="P21" i="12" l="1"/>
  <c r="Q21" i="12" s="1"/>
  <c r="AD21" i="12" s="1"/>
  <c r="AT31" i="2"/>
  <c r="AC31" i="2"/>
  <c r="AL31" i="2"/>
  <c r="AT21" i="12" l="1"/>
  <c r="AC21" i="12"/>
  <c r="AE21" i="12"/>
  <c r="AL21" i="12"/>
  <c r="O33" i="12" l="1"/>
  <c r="N33" i="12"/>
  <c r="AA33" i="12" s="1"/>
  <c r="O32" i="12"/>
  <c r="AT32" i="12" s="1"/>
  <c r="N32" i="12"/>
  <c r="AA32" i="12" s="1"/>
  <c r="AV33" i="12" l="1"/>
  <c r="AB33" i="12"/>
  <c r="AB32" i="12"/>
  <c r="AA34" i="2"/>
  <c r="O24" i="2"/>
  <c r="AB24" i="2" s="1"/>
  <c r="N24" i="2"/>
  <c r="AA24" i="2" s="1"/>
  <c r="AA33" i="2" l="1"/>
  <c r="AE32" i="12"/>
  <c r="AD32" i="12"/>
  <c r="AL32" i="12"/>
  <c r="AJ36" i="2"/>
  <c r="AV36" i="2"/>
  <c r="P25" i="12"/>
  <c r="P24" i="2"/>
  <c r="E43" i="15"/>
  <c r="E66" i="12"/>
  <c r="E69" i="2"/>
  <c r="Q25" i="12" l="1"/>
  <c r="AD25" i="12" s="1"/>
  <c r="AC25" i="12"/>
  <c r="Q24" i="2"/>
  <c r="AD24" i="2" s="1"/>
  <c r="AC24" i="2"/>
  <c r="AV25" i="12"/>
  <c r="AJ25" i="12"/>
  <c r="AJ24" i="2"/>
  <c r="AV24" i="2"/>
  <c r="N4" i="15"/>
  <c r="N3" i="12"/>
  <c r="N3" i="2"/>
  <c r="K3" i="7"/>
  <c r="AH18" i="2" l="1"/>
  <c r="B12" i="15" l="1"/>
  <c r="B10" i="12"/>
  <c r="B11" i="15"/>
  <c r="K55" i="7" l="1"/>
  <c r="AU18" i="12" l="1"/>
  <c r="AH18" i="12"/>
  <c r="O18" i="12" s="1"/>
  <c r="AB18" i="12" s="1"/>
  <c r="AG18" i="12"/>
  <c r="AK18" i="12" s="1"/>
  <c r="Y18" i="12"/>
  <c r="X18" i="12"/>
  <c r="W18" i="12"/>
  <c r="V18" i="12"/>
  <c r="U18" i="12"/>
  <c r="AA18" i="12" l="1"/>
  <c r="P18" i="12"/>
  <c r="Q18" i="12" s="1"/>
  <c r="AD18" i="12" s="1"/>
  <c r="AV18" i="12"/>
  <c r="AI18" i="12"/>
  <c r="AS18" i="12"/>
  <c r="AJ18" i="12"/>
  <c r="AL18" i="12" l="1"/>
  <c r="AE18" i="12"/>
  <c r="AT18" i="12"/>
  <c r="AC18" i="12"/>
  <c r="N6" i="12"/>
  <c r="D9" i="7" l="1"/>
  <c r="AA30" i="2" l="1"/>
  <c r="B4" i="12"/>
  <c r="B4" i="2"/>
  <c r="N7" i="15"/>
  <c r="M43" i="15"/>
  <c r="M42" i="15"/>
  <c r="B42" i="15"/>
  <c r="O66" i="12"/>
  <c r="O65" i="12"/>
  <c r="B65" i="12"/>
  <c r="B68" i="2"/>
  <c r="B9" i="12"/>
  <c r="B10" i="2"/>
  <c r="B9" i="2"/>
  <c r="A15" i="7"/>
  <c r="D7" i="7"/>
  <c r="AA32" i="2" l="1"/>
  <c r="N68" i="2"/>
  <c r="K54" i="7"/>
  <c r="A54" i="7"/>
  <c r="AF22" i="15"/>
  <c r="W22" i="15"/>
  <c r="AU20" i="15"/>
  <c r="AT20" i="15"/>
  <c r="AS20" i="15"/>
  <c r="AG20" i="15"/>
  <c r="AF20" i="15"/>
  <c r="AR20" i="15" s="1"/>
  <c r="AD20" i="15"/>
  <c r="AC20" i="15"/>
  <c r="AB20" i="15"/>
  <c r="AA20" i="15"/>
  <c r="Y20" i="15"/>
  <c r="X20" i="15"/>
  <c r="W20" i="15"/>
  <c r="V20" i="15"/>
  <c r="U20" i="15"/>
  <c r="AU19" i="15"/>
  <c r="AT19" i="15"/>
  <c r="AS19" i="15"/>
  <c r="AS21" i="15" s="1"/>
  <c r="AG19" i="15"/>
  <c r="AF19" i="15"/>
  <c r="AR19" i="15" s="1"/>
  <c r="AD19" i="15"/>
  <c r="AC19" i="15"/>
  <c r="AB19" i="15"/>
  <c r="AA19" i="15"/>
  <c r="Y19" i="15"/>
  <c r="X19" i="15"/>
  <c r="W19" i="15"/>
  <c r="V19" i="15"/>
  <c r="U19" i="15"/>
  <c r="B3" i="15"/>
  <c r="N6" i="2"/>
  <c r="N69" i="2"/>
  <c r="N34" i="12"/>
  <c r="AA34" i="12" s="1"/>
  <c r="O34" i="12"/>
  <c r="H6" i="7"/>
  <c r="AB34" i="2"/>
  <c r="D8" i="7"/>
  <c r="N18" i="2"/>
  <c r="N19" i="2"/>
  <c r="AA19" i="2" s="1"/>
  <c r="N20" i="2"/>
  <c r="AA20" i="2" s="1"/>
  <c r="N21" i="2"/>
  <c r="AA21" i="2" s="1"/>
  <c r="N22" i="2"/>
  <c r="AA22" i="2" s="1"/>
  <c r="N25" i="2"/>
  <c r="AA25" i="2" s="1"/>
  <c r="AA29" i="2"/>
  <c r="AA19" i="12"/>
  <c r="AA20" i="12"/>
  <c r="AA24" i="12"/>
  <c r="N30" i="12"/>
  <c r="AA30" i="12" s="1"/>
  <c r="N31" i="12"/>
  <c r="AA31" i="12" s="1"/>
  <c r="O18" i="2"/>
  <c r="AB18" i="2" s="1"/>
  <c r="O19" i="2"/>
  <c r="AB19" i="2" s="1"/>
  <c r="O20" i="2"/>
  <c r="AB20" i="2" s="1"/>
  <c r="O21" i="2"/>
  <c r="AB21" i="2" s="1"/>
  <c r="O22" i="2"/>
  <c r="AB22" i="2" s="1"/>
  <c r="O25" i="2"/>
  <c r="AB25" i="2" s="1"/>
  <c r="AH29" i="2"/>
  <c r="O29" i="2" s="1"/>
  <c r="P29" i="2" s="1"/>
  <c r="Q29" i="2" s="1"/>
  <c r="AB32" i="2"/>
  <c r="AH30" i="12"/>
  <c r="O30" i="12" s="1"/>
  <c r="AT30" i="12" s="1"/>
  <c r="O31" i="12"/>
  <c r="AT31" i="12" s="1"/>
  <c r="O19" i="12"/>
  <c r="AB19" i="12" s="1"/>
  <c r="O20" i="12"/>
  <c r="AB20" i="12" s="1"/>
  <c r="O24" i="12"/>
  <c r="AB24" i="12" s="1"/>
  <c r="AU18" i="2"/>
  <c r="AU30" i="12"/>
  <c r="V30" i="12"/>
  <c r="W30" i="12"/>
  <c r="X30" i="12"/>
  <c r="Y30" i="12"/>
  <c r="AG30" i="12"/>
  <c r="AG28" i="12"/>
  <c r="AG29" i="12"/>
  <c r="U30" i="12"/>
  <c r="AF37" i="12"/>
  <c r="AM37" i="12"/>
  <c r="AN37" i="12"/>
  <c r="AO37" i="12"/>
  <c r="AP37" i="12"/>
  <c r="AQ37" i="12"/>
  <c r="AR37" i="12"/>
  <c r="AG18" i="2"/>
  <c r="AL18" i="2" s="1"/>
  <c r="AG29" i="2"/>
  <c r="AV18" i="2"/>
  <c r="AV29" i="2"/>
  <c r="AM40" i="2"/>
  <c r="AN40" i="2"/>
  <c r="AO40" i="2"/>
  <c r="AP40" i="2"/>
  <c r="AQ40" i="2"/>
  <c r="AR40" i="2"/>
  <c r="V29" i="2"/>
  <c r="W29" i="2"/>
  <c r="X29" i="2"/>
  <c r="Y29" i="2"/>
  <c r="V18" i="2"/>
  <c r="W18" i="2"/>
  <c r="X18" i="2"/>
  <c r="Y18" i="2"/>
  <c r="U29" i="2"/>
  <c r="U18" i="2"/>
  <c r="AR21" i="15"/>
  <c r="AI19" i="15"/>
  <c r="AK19" i="15"/>
  <c r="AV34" i="12" l="1"/>
  <c r="AB34" i="12"/>
  <c r="AB33" i="2"/>
  <c r="AD33" i="2"/>
  <c r="AB31" i="12"/>
  <c r="AE31" i="12"/>
  <c r="AD32" i="2"/>
  <c r="AB30" i="2"/>
  <c r="AD30" i="2"/>
  <c r="AB29" i="2"/>
  <c r="AU30" i="2"/>
  <c r="O26" i="12"/>
  <c r="AB26" i="12" s="1"/>
  <c r="AK29" i="2"/>
  <c r="AB30" i="12"/>
  <c r="AS30" i="12"/>
  <c r="AK30" i="12"/>
  <c r="AD29" i="2"/>
  <c r="AJ20" i="15"/>
  <c r="AI20" i="15"/>
  <c r="AI21" i="15" s="1"/>
  <c r="AH20" i="15"/>
  <c r="AF21" i="15"/>
  <c r="AK20" i="15"/>
  <c r="AK21" i="15" s="1"/>
  <c r="AU21" i="15"/>
  <c r="V21" i="15"/>
  <c r="AA21" i="15"/>
  <c r="AT21" i="15"/>
  <c r="X21" i="15"/>
  <c r="AC21" i="15"/>
  <c r="AG21" i="15"/>
  <c r="AD21" i="15"/>
  <c r="AJ30" i="12"/>
  <c r="P25" i="2"/>
  <c r="W21" i="15"/>
  <c r="AB21" i="15"/>
  <c r="X27" i="12"/>
  <c r="U21" i="15"/>
  <c r="Y21" i="15"/>
  <c r="AJ19" i="15"/>
  <c r="AH19" i="15"/>
  <c r="V35" i="12"/>
  <c r="X35" i="12"/>
  <c r="G27" i="12"/>
  <c r="L27" i="12"/>
  <c r="X38" i="2"/>
  <c r="L38" i="2"/>
  <c r="I38" i="2"/>
  <c r="AG38" i="2"/>
  <c r="AJ18" i="2"/>
  <c r="AS18" i="2"/>
  <c r="I26" i="2"/>
  <c r="U35" i="12"/>
  <c r="P21" i="2"/>
  <c r="Q21" i="2" s="1"/>
  <c r="AD21" i="2" s="1"/>
  <c r="P19" i="12"/>
  <c r="Q19" i="12" s="1"/>
  <c r="AD19" i="12" s="1"/>
  <c r="P20" i="12"/>
  <c r="P19" i="2"/>
  <c r="Q19" i="2" s="1"/>
  <c r="AD19" i="2" s="1"/>
  <c r="AG35" i="12"/>
  <c r="AK35" i="12" s="1"/>
  <c r="V26" i="2"/>
  <c r="Y38" i="2"/>
  <c r="V38" i="2"/>
  <c r="AJ29" i="2"/>
  <c r="AS29" i="2"/>
  <c r="AG27" i="12"/>
  <c r="J27" i="12"/>
  <c r="J35" i="12"/>
  <c r="P22" i="2"/>
  <c r="AC30" i="12"/>
  <c r="P24" i="12"/>
  <c r="Q24" i="12" s="1"/>
  <c r="AD24" i="12" s="1"/>
  <c r="U26" i="2"/>
  <c r="U38" i="2"/>
  <c r="Y26" i="2"/>
  <c r="K38" i="2"/>
  <c r="W38" i="2"/>
  <c r="AH35" i="12"/>
  <c r="U27" i="12"/>
  <c r="Y27" i="12"/>
  <c r="I35" i="12"/>
  <c r="W26" i="2"/>
  <c r="K27" i="12"/>
  <c r="I27" i="12"/>
  <c r="K35" i="12"/>
  <c r="AH38" i="2"/>
  <c r="G26" i="2"/>
  <c r="G38" i="2"/>
  <c r="K26" i="2"/>
  <c r="J26" i="2"/>
  <c r="V27" i="12"/>
  <c r="L35" i="12"/>
  <c r="W35" i="12"/>
  <c r="AE33" i="2"/>
  <c r="AE32" i="2"/>
  <c r="P18" i="2"/>
  <c r="Q18" i="2" s="1"/>
  <c r="AD18" i="2" s="1"/>
  <c r="P20" i="2"/>
  <c r="Q20" i="2" s="1"/>
  <c r="AD20" i="2" s="1"/>
  <c r="AH26" i="2"/>
  <c r="AA18" i="2"/>
  <c r="X26" i="2"/>
  <c r="AA38" i="2"/>
  <c r="N38" i="2" s="1"/>
  <c r="J38" i="2"/>
  <c r="L26" i="2"/>
  <c r="AG26" i="2"/>
  <c r="G35" i="12"/>
  <c r="Y35" i="12"/>
  <c r="AH27" i="12"/>
  <c r="W27" i="12"/>
  <c r="Q25" i="2" l="1"/>
  <c r="AD25" i="2" s="1"/>
  <c r="AC25" i="2"/>
  <c r="AC20" i="12"/>
  <c r="Q20" i="12"/>
  <c r="AD20" i="12" s="1"/>
  <c r="I28" i="12"/>
  <c r="W28" i="12" s="1"/>
  <c r="AE22" i="2"/>
  <c r="Q22" i="2"/>
  <c r="AD22" i="2" s="1"/>
  <c r="I39" i="2"/>
  <c r="W39" i="2" s="1"/>
  <c r="I27" i="2"/>
  <c r="AT19" i="12"/>
  <c r="AC19" i="12"/>
  <c r="AT24" i="12"/>
  <c r="AC24" i="12"/>
  <c r="AE21" i="2"/>
  <c r="AC21" i="2"/>
  <c r="AE19" i="2"/>
  <c r="AE20" i="2"/>
  <c r="AE20" i="12"/>
  <c r="AU20" i="12"/>
  <c r="AE19" i="12"/>
  <c r="AU19" i="12"/>
  <c r="AD30" i="12"/>
  <c r="AE30" i="12"/>
  <c r="AE24" i="12"/>
  <c r="AE30" i="2"/>
  <c r="AL29" i="2"/>
  <c r="AE29" i="2"/>
  <c r="AU29" i="2"/>
  <c r="AU38" i="2" s="1"/>
  <c r="AD31" i="12"/>
  <c r="AL31" i="12"/>
  <c r="AL19" i="12"/>
  <c r="AL24" i="12"/>
  <c r="AL20" i="12"/>
  <c r="AJ37" i="2"/>
  <c r="AV37" i="2"/>
  <c r="AT32" i="2"/>
  <c r="AC32" i="2"/>
  <c r="AL32" i="2"/>
  <c r="AT33" i="2"/>
  <c r="AC33" i="2"/>
  <c r="AL33" i="2"/>
  <c r="AT30" i="2"/>
  <c r="AC30" i="2"/>
  <c r="AL30" i="2"/>
  <c r="AT21" i="2"/>
  <c r="AL21" i="2"/>
  <c r="AL26" i="2" s="1"/>
  <c r="AT22" i="2"/>
  <c r="AK22" i="2"/>
  <c r="AC22" i="2"/>
  <c r="AT19" i="2"/>
  <c r="AK19" i="2"/>
  <c r="AC19" i="2"/>
  <c r="AJ25" i="2"/>
  <c r="AV25" i="2"/>
  <c r="AT20" i="2"/>
  <c r="AK20" i="2"/>
  <c r="AC20" i="2"/>
  <c r="AH21" i="15"/>
  <c r="P26" i="12"/>
  <c r="AC26" i="12" s="1"/>
  <c r="AA27" i="12"/>
  <c r="N27" i="12" s="1"/>
  <c r="AB38" i="2"/>
  <c r="O38" i="2" s="1"/>
  <c r="N39" i="2" s="1"/>
  <c r="AJ21" i="15"/>
  <c r="AL30" i="12"/>
  <c r="AE18" i="2"/>
  <c r="AK18" i="2"/>
  <c r="AC18" i="2"/>
  <c r="AU26" i="2"/>
  <c r="AV35" i="12"/>
  <c r="AA35" i="12"/>
  <c r="N35" i="12" s="1"/>
  <c r="G40" i="2"/>
  <c r="AB26" i="2"/>
  <c r="O26" i="2" s="1"/>
  <c r="G37" i="12"/>
  <c r="I40" i="2"/>
  <c r="K40" i="2"/>
  <c r="I37" i="12"/>
  <c r="AB35" i="12"/>
  <c r="O35" i="12" s="1"/>
  <c r="AI30" i="12"/>
  <c r="AI35" i="12" s="1"/>
  <c r="L37" i="12"/>
  <c r="AG37" i="12"/>
  <c r="AB27" i="12"/>
  <c r="AB37" i="12" s="1"/>
  <c r="AG40" i="2"/>
  <c r="AS38" i="2"/>
  <c r="L40" i="2"/>
  <c r="AA26" i="2"/>
  <c r="N26" i="2" s="1"/>
  <c r="AH40" i="2"/>
  <c r="K37" i="12"/>
  <c r="J37" i="12"/>
  <c r="AS27" i="12"/>
  <c r="W36" i="12"/>
  <c r="AS26" i="2"/>
  <c r="AH37" i="12"/>
  <c r="AC29" i="2"/>
  <c r="AI29" i="2"/>
  <c r="AT29" i="2"/>
  <c r="AI18" i="2"/>
  <c r="AT18" i="2"/>
  <c r="J40" i="2"/>
  <c r="AU35" i="12"/>
  <c r="AS35" i="12"/>
  <c r="AI27" i="12"/>
  <c r="I41" i="2" l="1"/>
  <c r="AD35" i="12"/>
  <c r="Q35" i="12" s="1"/>
  <c r="AE27" i="12"/>
  <c r="R27" i="12" s="1"/>
  <c r="G48" i="7" s="1"/>
  <c r="AE38" i="2"/>
  <c r="R38" i="2" s="1"/>
  <c r="AL35" i="12"/>
  <c r="O27" i="12"/>
  <c r="N28" i="12" s="1"/>
  <c r="K38" i="7"/>
  <c r="AJ26" i="12"/>
  <c r="AJ27" i="12" s="1"/>
  <c r="AV26" i="12"/>
  <c r="AV27" i="12" s="1"/>
  <c r="AV37" i="12" s="1"/>
  <c r="I31" i="7" s="1"/>
  <c r="AJ35" i="2"/>
  <c r="AJ38" i="2" s="1"/>
  <c r="AV35" i="2"/>
  <c r="AV38" i="2" s="1"/>
  <c r="AL27" i="12"/>
  <c r="AK26" i="2"/>
  <c r="AE26" i="2"/>
  <c r="R26" i="2" s="1"/>
  <c r="R40" i="2" s="1"/>
  <c r="N27" i="2"/>
  <c r="N37" i="12"/>
  <c r="N36" i="12"/>
  <c r="AL38" i="2"/>
  <c r="AL40" i="2" s="1"/>
  <c r="G22" i="7" s="1"/>
  <c r="AU27" i="12"/>
  <c r="AU37" i="12" s="1"/>
  <c r="G31" i="7" s="1"/>
  <c r="AS40" i="2"/>
  <c r="I22" i="7" s="1"/>
  <c r="AA37" i="12"/>
  <c r="J38" i="7" s="1"/>
  <c r="O40" i="2"/>
  <c r="AK27" i="12"/>
  <c r="AT38" i="2"/>
  <c r="AC38" i="2"/>
  <c r="P38" i="2" s="1"/>
  <c r="AV26" i="2"/>
  <c r="AT27" i="12"/>
  <c r="AB40" i="2"/>
  <c r="K37" i="7" s="1"/>
  <c r="AS37" i="12"/>
  <c r="I23" i="7" s="1"/>
  <c r="AI38" i="2"/>
  <c r="N40" i="2"/>
  <c r="AU40" i="2"/>
  <c r="G30" i="7" s="1"/>
  <c r="AA40" i="2"/>
  <c r="J37" i="7" s="1"/>
  <c r="AI37" i="12"/>
  <c r="AC35" i="12"/>
  <c r="AK38" i="2"/>
  <c r="AC27" i="12"/>
  <c r="P27" i="12" s="1"/>
  <c r="I38" i="12"/>
  <c r="AJ26" i="2"/>
  <c r="AT35" i="12"/>
  <c r="AJ35" i="12"/>
  <c r="W27" i="2"/>
  <c r="AT26" i="2"/>
  <c r="AD26" i="2"/>
  <c r="Q26" i="2" s="1"/>
  <c r="AC26" i="2"/>
  <c r="P26" i="2" s="1"/>
  <c r="AI26" i="2"/>
  <c r="AD38" i="2"/>
  <c r="Q38" i="2" s="1"/>
  <c r="AE35" i="12"/>
  <c r="R35" i="12" s="1"/>
  <c r="R37" i="12" s="1"/>
  <c r="P40" i="2" l="1"/>
  <c r="N41" i="2"/>
  <c r="Q40" i="2"/>
  <c r="P27" i="2"/>
  <c r="P39" i="2"/>
  <c r="AL37" i="12"/>
  <c r="AE40" i="2"/>
  <c r="O37" i="12"/>
  <c r="I46" i="7" s="1"/>
  <c r="AV40" i="2"/>
  <c r="I30" i="7" s="1"/>
  <c r="I32" i="7" s="1"/>
  <c r="AK40" i="2"/>
  <c r="F22" i="7" s="1"/>
  <c r="N38" i="12"/>
  <c r="AE37" i="12"/>
  <c r="K39" i="7"/>
  <c r="J39" i="7"/>
  <c r="L38" i="7"/>
  <c r="AJ37" i="12"/>
  <c r="AK37" i="12"/>
  <c r="F23" i="7" s="1"/>
  <c r="AT37" i="12"/>
  <c r="AC37" i="12"/>
  <c r="I24" i="7"/>
  <c r="P35" i="12"/>
  <c r="P37" i="12" s="1"/>
  <c r="AJ40" i="2"/>
  <c r="L37" i="7"/>
  <c r="G32" i="7"/>
  <c r="AT40" i="2"/>
  <c r="F30" i="7" s="1"/>
  <c r="AI40" i="2"/>
  <c r="AD40" i="2"/>
  <c r="AC40" i="2"/>
  <c r="P41" i="2" l="1"/>
  <c r="P36" i="12"/>
  <c r="F31" i="7"/>
  <c r="H31" i="7" s="1"/>
  <c r="L39" i="7"/>
  <c r="G47" i="7" s="1"/>
  <c r="F24" i="7"/>
  <c r="H23" i="7"/>
  <c r="G24" i="7"/>
  <c r="H22" i="7"/>
  <c r="H30" i="7"/>
  <c r="F32" i="7" l="1"/>
  <c r="H32" i="7"/>
  <c r="H24" i="7"/>
  <c r="F33" i="7" l="1"/>
  <c r="H33" i="7"/>
  <c r="G50" i="7"/>
  <c r="I33" i="7"/>
  <c r="G33" i="7"/>
  <c r="H25" i="7"/>
  <c r="F25" i="7"/>
  <c r="I25" i="7"/>
  <c r="G25" i="7"/>
  <c r="G52" i="7" l="1"/>
  <c r="Q26" i="12" l="1"/>
  <c r="AD26" i="12" s="1"/>
  <c r="AD27" i="12" s="1"/>
  <c r="Q27" i="12" l="1"/>
  <c r="AD37" i="12"/>
  <c r="P28" i="12" l="1"/>
  <c r="Q37" i="12"/>
</calcChain>
</file>

<file path=xl/sharedStrings.xml><?xml version="1.0" encoding="utf-8"?>
<sst xmlns="http://schemas.openxmlformats.org/spreadsheetml/2006/main" count="571" uniqueCount="250">
  <si>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</si>
  <si>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</si>
  <si>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</si>
  <si>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</si>
  <si>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</si>
  <si>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</si>
  <si>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</si>
  <si>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</si>
  <si>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</si>
  <si>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</si>
  <si>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</si>
  <si>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</si>
  <si>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</si>
  <si>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</si>
  <si>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Ore/săptămână</t>
  </si>
  <si>
    <t>Ore/semestru</t>
  </si>
  <si>
    <t>FACULTATEA DE INGINERIE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</si>
  <si>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</si>
  <si>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</si>
  <si>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</si>
  <si>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</si>
  <si>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</si>
  <si>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</si>
  <si>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</si>
  <si>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</si>
  <si>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</si>
  <si>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</si>
  <si>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</si>
  <si>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</si>
  <si>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</si>
  <si>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DO</t>
  </si>
  <si>
    <t>Denumirea disciplinei opţionale</t>
  </si>
  <si>
    <t>DO1</t>
  </si>
  <si>
    <t>DO2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</si>
  <si>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</si>
  <si>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</si>
  <si>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</si>
  <si>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</si>
  <si>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</si>
  <si>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</si>
  <si>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</si>
  <si>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</si>
  <si>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Disciplină de specialitate</t>
  </si>
  <si>
    <t>Disciplină impusă sau obligatorie</t>
  </si>
  <si>
    <t>Disciplină opţională sau la alegere</t>
  </si>
  <si>
    <t>Disciplină liber aleasă sau facultativă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</si>
  <si>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</si>
  <si>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</si>
  <si>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</si>
  <si>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</si>
  <si>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</si>
  <si>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</si>
  <si>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</si>
  <si>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</si>
  <si>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</si>
  <si>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</si>
  <si>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Activităţi didactice</t>
  </si>
  <si>
    <t>Sem. 1</t>
  </si>
  <si>
    <t>Sem. 2</t>
  </si>
  <si>
    <t>Sesiunea de examene</t>
  </si>
  <si>
    <t>Iarnă</t>
  </si>
  <si>
    <t>Vară</t>
  </si>
  <si>
    <t>SITUAŢII STATISTICE</t>
  </si>
  <si>
    <t>Total</t>
  </si>
  <si>
    <t>%</t>
  </si>
  <si>
    <t>Categorii de discipline</t>
  </si>
  <si>
    <t>Tipuri de discipline</t>
  </si>
  <si>
    <t>Total ore curs</t>
  </si>
  <si>
    <t>Total ore aplicaţii</t>
  </si>
  <si>
    <t>TOTAL ORE:</t>
  </si>
  <si>
    <t>ANUL II</t>
  </si>
  <si>
    <t>TOTAL SEMESTRU</t>
  </si>
  <si>
    <t>TOTAL AN</t>
  </si>
  <si>
    <t>Raport  CURS / APLICAŢII:</t>
  </si>
  <si>
    <t xml:space="preserve"> </t>
  </si>
  <si>
    <t>E</t>
  </si>
  <si>
    <t>4E</t>
  </si>
  <si>
    <t>UNIVERSITATEA „VASILE ALECSANDRI” DIN BACĂU</t>
  </si>
  <si>
    <t>DIRECTOR DEPARTAMENT,</t>
  </si>
  <si>
    <t>Ingineria şi protecţia mediului în industrie</t>
  </si>
  <si>
    <t>Facultatea</t>
  </si>
  <si>
    <t>DenFac</t>
  </si>
  <si>
    <t>Decani</t>
  </si>
  <si>
    <t>Departamente</t>
  </si>
  <si>
    <t>DirectoriDep</t>
  </si>
  <si>
    <t>Ciclul de studii</t>
  </si>
  <si>
    <t>Forma de învățământ</t>
  </si>
  <si>
    <t>Domeniul</t>
  </si>
  <si>
    <t>Programul de studii</t>
  </si>
  <si>
    <t>Prof.univ.dr.ing. Carol SCHNAKOVSZKY</t>
  </si>
  <si>
    <t>Departamentul de energetică, mecatronică și știința calculatoarelor (EMSC)</t>
  </si>
  <si>
    <t>Prof.univ.dr.ing. George CULEA</t>
  </si>
  <si>
    <t>Studii universitare de licență</t>
  </si>
  <si>
    <t>Învățământ cu frecvență (IF)</t>
  </si>
  <si>
    <t>Calculatoare şi tehnologia informaţiei</t>
  </si>
  <si>
    <t>Tehnologia informaţiei</t>
  </si>
  <si>
    <t>FACULTATEA DE LITERE</t>
  </si>
  <si>
    <t>Conf.univ.dr. Simina MASTACAN</t>
  </si>
  <si>
    <t>Departamentul de ingineria şi managementul sistemelor industriale (IMSI)</t>
  </si>
  <si>
    <t>Prof.univ.dr.ing. Gheorghe BRABIE</t>
  </si>
  <si>
    <t>Învățământ la distanță (ID)</t>
  </si>
  <si>
    <t>Ingineria mediului</t>
  </si>
  <si>
    <t>FACULTATEA DE ȘTIINȚE</t>
  </si>
  <si>
    <t>Prof.univ.dr. Mihai TALMACIU</t>
  </si>
  <si>
    <t>Departamentul de ingineria şi managementul sistemelor mecanice (IMSM)</t>
  </si>
  <si>
    <t>Prof.univ.dr.ing. Gheorghe PINTILIE</t>
  </si>
  <si>
    <t>Studii universitare de doctorat</t>
  </si>
  <si>
    <t>Învățământ cu frecvență redusă (IFR)</t>
  </si>
  <si>
    <t>Ingineria produselor alimentare</t>
  </si>
  <si>
    <t>Ingineria dezvoltării rurale durabile</t>
  </si>
  <si>
    <t>FACULTATEA DE ȘTIINȚE ECONOMICE</t>
  </si>
  <si>
    <t>Prof.univ.dr.ing.ec. Ovidiu-Leonard TURCU</t>
  </si>
  <si>
    <t>Departamentul de ingineria mediului şi inginerie mecanică (IMIM)</t>
  </si>
  <si>
    <t>Prof.univ.dr.ing. Luminița BIBIRE</t>
  </si>
  <si>
    <t>Studii de conversie profesională</t>
  </si>
  <si>
    <t>Inginerie chimică</t>
  </si>
  <si>
    <t>FACULTATEA DE ȘTIINȚE ALE MIȘCĂRII, SPORTULUI ȘI SĂNĂTĂȚII</t>
  </si>
  <si>
    <t>Prof.univ.dr. Nănuț-Nicu MÂRZA-DĂNILĂ</t>
  </si>
  <si>
    <t>Departamentul de inginerie chimică și alimentară (ICA)</t>
  </si>
  <si>
    <t>Prof.univ.dr.chim. Doru-Neculai MIRON</t>
  </si>
  <si>
    <t>Inginerie energetică</t>
  </si>
  <si>
    <t>Controlul şi securitatea produselor alimentare</t>
  </si>
  <si>
    <t>DEPARTAMENTUL PENTRU PREGĂTIREA PERSONALULUI DIDACTIC</t>
  </si>
  <si>
    <t>Prof.univ.dr. Gheorghe DUMITRIU</t>
  </si>
  <si>
    <t>Departamentul de limbi și literaturi străine</t>
  </si>
  <si>
    <t>Conf.univ.dr. Elena BONTA</t>
  </si>
  <si>
    <t>Inginerie industrială</t>
  </si>
  <si>
    <t>Inginerie biochimică</t>
  </si>
  <si>
    <t>Departamentul de limba și literatura română și științe ale comunicării</t>
  </si>
  <si>
    <t>Lector univ.dr. Luminița DRUGĂ</t>
  </si>
  <si>
    <t>Inginerie mecanică</t>
  </si>
  <si>
    <t>Energetică industrială</t>
  </si>
  <si>
    <t>Departamentul de educație fizică și performanță sportivă</t>
  </si>
  <si>
    <t>Prof.univ.dr. Gheorghe BALINT</t>
  </si>
  <si>
    <t>Inginerie şi management</t>
  </si>
  <si>
    <t>Design industrial</t>
  </si>
  <si>
    <t>Departamentul de kinetoterapie și terapie ocupațională</t>
  </si>
  <si>
    <t>Prof.univ.dr. Gloria RAȚĂ</t>
  </si>
  <si>
    <t>Mecatronică şi robotică</t>
  </si>
  <si>
    <t>Ingineria şi managementul calităţii</t>
  </si>
  <si>
    <t>Departamentul de matematică, informatică și științele educației</t>
  </si>
  <si>
    <t>Conf.univ.dr. Marcelina-Cristina MOCANU</t>
  </si>
  <si>
    <t>Limbă şi literatură</t>
  </si>
  <si>
    <t>Tehnologia construcţiilor de maşini</t>
  </si>
  <si>
    <t>Departamentul de biologie, ecologie și protecția mediului</t>
  </si>
  <si>
    <t>Lector univ.dr. Camelia URECHE</t>
  </si>
  <si>
    <t>Limbi moderne aplicate</t>
  </si>
  <si>
    <t>Echipamente pentru procese industriale</t>
  </si>
  <si>
    <t>Departamentul de contabilitate, audit și analiză economico-financiară</t>
  </si>
  <si>
    <t>Prof.univ.dr. Mihai DEJU</t>
  </si>
  <si>
    <t>Ştiinţe ale comunicării</t>
  </si>
  <si>
    <t>Inginerie economică în domeniul mecanic</t>
  </si>
  <si>
    <t>Departamentul de marketing și management</t>
  </si>
  <si>
    <t>Prof.univ.dr. Eugenia HARJA</t>
  </si>
  <si>
    <t>Biologie</t>
  </si>
  <si>
    <t>Mecatronică</t>
  </si>
  <si>
    <t>Departamentul pentru pregătirea personalului didactic</t>
  </si>
  <si>
    <t>Informatică</t>
  </si>
  <si>
    <t>Limba şi literatura engleză - Limba şi literatura franceză</t>
  </si>
  <si>
    <t>Matematică</t>
  </si>
  <si>
    <t>Limba şi literatura română - Limba şi literatura engleză</t>
  </si>
  <si>
    <t>Ştiinţa mediului</t>
  </si>
  <si>
    <t>Limba şi literatura română - Limba şi literatura franceză</t>
  </si>
  <si>
    <t>Ştiinţe ale educaţiei</t>
  </si>
  <si>
    <t>Limba şi literatura franceză - Limba şi literatura română</t>
  </si>
  <si>
    <t>Administrarea afacerilor</t>
  </si>
  <si>
    <t>Limba şi literatura engleză - Limba şi literatura română</t>
  </si>
  <si>
    <t>Contabilitate</t>
  </si>
  <si>
    <t>Traducere şi interpretare (engleză, franceză)</t>
  </si>
  <si>
    <t>Comunicare şi relaţii publice</t>
  </si>
  <si>
    <t>Marketing</t>
  </si>
  <si>
    <t>Educaţie fizică şi sport</t>
  </si>
  <si>
    <t>Kinetoterapie</t>
  </si>
  <si>
    <t>Psihologie</t>
  </si>
  <si>
    <t>Ecologie şi protecţia mediului</t>
  </si>
  <si>
    <t>Pedagogia învăţământului primar şi preşcolar</t>
  </si>
  <si>
    <t>Contabilitate şi informatică de gestiune</t>
  </si>
  <si>
    <t>Educaţie fizică şi sportivă</t>
  </si>
  <si>
    <t>Sport şi performanţă motrică</t>
  </si>
  <si>
    <t>Kinetoterapie şi motricitate specială</t>
  </si>
  <si>
    <t>Terapie ocupaţională</t>
  </si>
  <si>
    <t>Modul psihopedagogic- nivelul I</t>
  </si>
  <si>
    <t>Programul de studii:</t>
  </si>
  <si>
    <t>A</t>
  </si>
  <si>
    <t>2 VP</t>
  </si>
  <si>
    <t>1A/R</t>
  </si>
  <si>
    <t>3VP, 1A/R</t>
  </si>
  <si>
    <t>Studii universitare de master</t>
  </si>
  <si>
    <t>2 ani</t>
  </si>
  <si>
    <t>Total ore fără proiect de disertație și practică:</t>
  </si>
  <si>
    <t>Ore de practică:</t>
  </si>
  <si>
    <t>Ore alocate lucrării de disertație:</t>
  </si>
  <si>
    <t>Ore la opțiunea Universității „Vasile Alecsandri” din Bacău</t>
  </si>
  <si>
    <t>Disciplină de sinteză</t>
  </si>
  <si>
    <t>Disciplină de aprofundare</t>
  </si>
  <si>
    <t>TON</t>
  </si>
  <si>
    <t>TOI</t>
  </si>
  <si>
    <t>TOP</t>
  </si>
  <si>
    <t>Prezentarea și susținerea disertației</t>
  </si>
  <si>
    <t>Total activități directe (asistate integral)</t>
  </si>
  <si>
    <t>2VP</t>
  </si>
  <si>
    <t>DA</t>
  </si>
  <si>
    <t>14+14</t>
  </si>
  <si>
    <t>EXAMEN DE DISERTAȚIE</t>
  </si>
  <si>
    <t>DUPĂ SEMESTRUL 4</t>
  </si>
  <si>
    <t>APROBARE SENAT</t>
  </si>
  <si>
    <t>Cod:</t>
  </si>
  <si>
    <t>Numărul orelor asistate integral și parțial pe săptămână din semestrul didactic</t>
  </si>
  <si>
    <t>COORDONATOR PROGRAM</t>
  </si>
  <si>
    <t>Disciplină opțională sau la alegere</t>
  </si>
  <si>
    <t>Total ore aplicații/semestru</t>
  </si>
  <si>
    <t>DO3</t>
  </si>
  <si>
    <t>Conf. univ. dr. ing. Mirela Panainte-Lehăduș</t>
  </si>
  <si>
    <t>SEMESTRUL 3</t>
  </si>
  <si>
    <t>SEMESTRUL 4</t>
  </si>
  <si>
    <t>Procent maxim online:</t>
  </si>
  <si>
    <t>Curs 28.57%       Aplicații 28.57%</t>
  </si>
  <si>
    <t>DO4</t>
  </si>
  <si>
    <t>4E,1C</t>
  </si>
  <si>
    <t xml:space="preserve">4 E, 1C </t>
  </si>
  <si>
    <t>Activități asistate</t>
  </si>
  <si>
    <t>PA</t>
  </si>
  <si>
    <t>1C, 1 VP</t>
  </si>
  <si>
    <t>Activități asistate parțial</t>
  </si>
  <si>
    <t>AP</t>
  </si>
  <si>
    <t>AN</t>
  </si>
  <si>
    <t>Activități neasistate</t>
  </si>
  <si>
    <t>Total ore activitati asistate partial</t>
  </si>
  <si>
    <t>TPA</t>
  </si>
  <si>
    <t xml:space="preserve">PA </t>
  </si>
  <si>
    <t xml:space="preserve">Practica </t>
  </si>
  <si>
    <t>336 ore</t>
  </si>
  <si>
    <t>Valabil începând cu anul I universitar: 2024-2025</t>
  </si>
  <si>
    <t>MASTER</t>
  </si>
  <si>
    <t>4E,</t>
  </si>
  <si>
    <t>8E, 1C</t>
  </si>
  <si>
    <t>3VP</t>
  </si>
  <si>
    <t xml:space="preserve"> 2 VP</t>
  </si>
  <si>
    <t>UB01SAC01S</t>
  </si>
  <si>
    <t>COMPETENȚE CONFERITE DE PROGRAMUL DE STUDII</t>
  </si>
  <si>
    <t>Departamentul …………………………..</t>
  </si>
  <si>
    <t>………………………..</t>
  </si>
  <si>
    <t>…………………………</t>
  </si>
  <si>
    <t>…………………………..</t>
  </si>
  <si>
    <t>Competențe profesionale</t>
  </si>
  <si>
    <t>Competențe transversale</t>
  </si>
  <si>
    <t>Se vor specifica doar competențele generale  (C1 - Cx), așa cum sunt menționate in suplimentul la diplomă</t>
  </si>
  <si>
    <t xml:space="preserve">DECAN, </t>
  </si>
  <si>
    <t>COORDONATOR PROGRAM,</t>
  </si>
  <si>
    <t>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</si>
</sst>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7"/>
      <name val="Arial"/>
      <family val="2"/>
      <charset val="238"/>
    </font>
    <font>
      <sz val="8"/>
      <color rgb="FFFF0000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48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0" borderId="0" xfId="0" applyFont="1"/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9" fillId="0" borderId="0" xfId="0" applyFont="1"/>
    <xf numFmtId="0" fontId="21" fillId="0" borderId="0" xfId="0" applyFont="1" applyProtection="1">
      <protection locked="0"/>
    </xf>
    <xf numFmtId="0" fontId="0" fillId="0" borderId="0" xfId="0" applyAlignment="1">
      <alignment horizontal="left"/>
    </xf>
    <xf numFmtId="0" fontId="22" fillId="0" borderId="0" xfId="0" applyFont="1"/>
    <xf numFmtId="0" fontId="24" fillId="0" borderId="0" xfId="0" applyFont="1"/>
    <xf numFmtId="0" fontId="8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20" fillId="3" borderId="0" xfId="0" applyFont="1" applyFill="1"/>
    <xf numFmtId="0" fontId="0" fillId="3" borderId="0" xfId="0" applyFill="1"/>
    <xf numFmtId="0" fontId="21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25" fillId="3" borderId="0" xfId="0" applyFont="1" applyFill="1" applyAlignment="1">
      <alignment horizontal="center" vertical="center"/>
    </xf>
    <xf numFmtId="0" fontId="25" fillId="3" borderId="0" xfId="0" applyFont="1" applyFill="1"/>
    <xf numFmtId="0" fontId="25" fillId="3" borderId="0" xfId="0" applyFont="1" applyFill="1" applyAlignment="1" applyProtection="1">
      <alignment horizontal="center" vertical="center"/>
      <protection locked="0"/>
    </xf>
    <xf numFmtId="1" fontId="0" fillId="0" borderId="0" xfId="0" applyNumberFormat="1"/>
    <xf numFmtId="2" fontId="9" fillId="0" borderId="0" xfId="0" applyNumberFormat="1" applyFont="1" applyProtection="1">
      <protection locked="0"/>
    </xf>
    <xf numFmtId="2" fontId="9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3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7" fillId="3" borderId="0" xfId="1" applyFill="1" applyAlignment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3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0" borderId="2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3" fillId="0" borderId="31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2" fontId="2" fillId="0" borderId="0" xfId="0" applyNumberFormat="1" applyFont="1"/>
    <xf numFmtId="0" fontId="2" fillId="0" borderId="0" xfId="0" applyFont="1"/>
    <xf numFmtId="0" fontId="30" fillId="0" borderId="0" xfId="0" applyFont="1"/>
    <xf numFmtId="0" fontId="31" fillId="0" borderId="0" xfId="0" applyFont="1"/>
    <xf numFmtId="0" fontId="7" fillId="0" borderId="0" xfId="0" applyFont="1"/>
    <xf numFmtId="0" fontId="33" fillId="0" borderId="26" xfId="0" applyFont="1" applyBorder="1" applyAlignment="1">
      <alignment vertical="center" wrapText="1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2" fontId="25" fillId="0" borderId="0" xfId="2" applyNumberFormat="1" applyFont="1" applyAlignment="1">
      <alignment horizontal="center"/>
    </xf>
    <xf numFmtId="0" fontId="31" fillId="0" borderId="0" xfId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4" borderId="0" xfId="1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5" borderId="0" xfId="0" applyFill="1"/>
    <xf numFmtId="0" fontId="30" fillId="0" borderId="0" xfId="0" applyFont="1" applyAlignment="1">
      <alignment horizontal="left" vertical="center"/>
    </xf>
    <xf numFmtId="49" fontId="25" fillId="0" borderId="0" xfId="0" applyNumberFormat="1" applyFont="1"/>
    <xf numFmtId="0" fontId="7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2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1" fontId="3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0" borderId="0" xfId="0" applyFont="1"/>
    <xf numFmtId="0" fontId="36" fillId="0" borderId="0" xfId="0" applyFont="1"/>
    <xf numFmtId="0" fontId="37" fillId="0" borderId="26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2" fillId="0" borderId="4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2" fillId="6" borderId="6" xfId="0" applyFont="1" applyFill="1" applyBorder="1"/>
    <xf numFmtId="0" fontId="32" fillId="6" borderId="6" xfId="0" applyFont="1" applyFill="1" applyBorder="1" applyAlignment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6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40" fillId="0" borderId="0" xfId="0" applyNumberFormat="1" applyFont="1"/>
    <xf numFmtId="0" fontId="30" fillId="0" borderId="0" xfId="0" applyFont="1" applyAlignment="1">
      <alignment horizontal="left"/>
    </xf>
    <xf numFmtId="0" fontId="36" fillId="0" borderId="0" xfId="0" applyFont="1" applyAlignment="1" applyProtection="1">
      <alignment horizontal="left" wrapText="1"/>
      <protection locked="0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2" fillId="0" borderId="45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4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0" xfId="1"/>
    <xf numFmtId="0" fontId="37" fillId="0" borderId="2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1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3" fillId="0" borderId="0" xfId="0" applyNumberFormat="1" applyFont="1"/>
    <xf numFmtId="0" fontId="42" fillId="0" borderId="0" xfId="0" applyFont="1"/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2" fillId="6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2" fillId="4" borderId="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left" vertical="center" wrapText="1"/>
    </xf>
    <xf numFmtId="0" fontId="35" fillId="4" borderId="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left" vertical="center"/>
    </xf>
    <xf numFmtId="0" fontId="35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164" fontId="2" fillId="0" borderId="24" xfId="2" applyNumberFormat="1" applyFont="1" applyBorder="1" applyAlignment="1">
      <alignment horizontal="center" vertical="center"/>
    </xf>
    <xf numFmtId="9" fontId="2" fillId="0" borderId="24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9" fontId="2" fillId="0" borderId="37" xfId="2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3" fillId="0" borderId="14" xfId="1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>
      <alignment horizontal="center" vertical="center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32" fillId="7" borderId="19" xfId="0" applyFont="1" applyFill="1" applyBorder="1" applyAlignment="1">
      <alignment horizontal="left" vertical="center"/>
    </xf>
    <xf numFmtId="0" fontId="32" fillId="7" borderId="6" xfId="0" applyFont="1" applyFill="1" applyBorder="1" applyAlignment="1">
      <alignment horizontal="left" vertical="center"/>
    </xf>
    <xf numFmtId="0" fontId="43" fillId="6" borderId="6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6" borderId="6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6" borderId="27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59" xfId="0" applyFont="1" applyFill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2" fillId="4" borderId="59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5" fillId="4" borderId="16" xfId="0" applyFont="1" applyFill="1" applyBorder="1" applyAlignment="1" applyProtection="1">
      <alignment horizontal="center" vertical="center"/>
      <protection locked="0"/>
    </xf>
    <xf numFmtId="0" fontId="35" fillId="4" borderId="27" xfId="0" applyFont="1" applyFill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35" fillId="4" borderId="21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34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41" fillId="0" borderId="0" xfId="0" applyFont="1" applyAlignment="1">
      <alignment horizontal="right"/>
    </xf>
    <xf numFmtId="0" fontId="3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2" fillId="0" borderId="4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3" fillId="0" borderId="45" xfId="1" applyFont="1" applyBorder="1" applyAlignment="1" applyProtection="1">
      <alignment horizontal="center" vertical="center"/>
      <protection locked="0"/>
    </xf>
    <xf numFmtId="0" fontId="3" fillId="0" borderId="46" xfId="1" applyFont="1" applyBorder="1" applyAlignment="1" applyProtection="1">
      <alignment horizontal="center" vertical="center"/>
      <protection locked="0"/>
    </xf>
    <xf numFmtId="0" fontId="45" fillId="0" borderId="45" xfId="0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17" fillId="0" borderId="45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45" fillId="0" borderId="46" xfId="0" applyFont="1" applyBorder="1" applyAlignment="1">
      <alignment horizontal="center" wrapText="1"/>
    </xf>
    <xf numFmtId="0" fontId="3" fillId="0" borderId="0" xfId="1" applyFont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2" fillId="0" borderId="10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4" fillId="0" borderId="28" xfId="0" applyFont="1" applyBorder="1" applyAlignment="1" applyProtection="1">
      <alignment horizontal="center" vertical="center"/>
      <protection locked="0"/>
    </xf>
    <xf numFmtId="0" fontId="44" fillId="0" borderId="29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30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/>
    <cellStyle name="Percent" xfId="2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0</xdr:row>
      <xdr:rowOff>58615</xdr:rowOff>
    </xdr:from>
    <xdr:to>
      <xdr:col>2</xdr:col>
      <xdr:colOff>144341</xdr:colOff>
      <xdr:row>4</xdr:row>
      <xdr:rowOff>2198</xdr:rowOff>
    </xdr:to>
    <xdr:pic>
      <xdr:nvPicPr>
        <xdr:cNvPr id="3" name="Picture 1" descr="Logo UB">
          <a:extLst>
            <a:ext uri="{FF2B5EF4-FFF2-40B4-BE49-F238E27FC236}">
              <a16:creationId xmlns:a16="http://schemas.microsoft.com/office/drawing/2014/main" xmlns="" id="{D13038C6-E288-4087-8965-D4DF1A20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6" y="58615"/>
          <a:ext cx="1096840" cy="690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ADMINI~1\LOCALS~1\Temp\Calculatoare_si_tehnologia_informati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ina1"/>
      <sheetName val="Statistica"/>
      <sheetName val="AN I"/>
      <sheetName val="AN II"/>
      <sheetName val="AN III"/>
      <sheetName val="AN IIII"/>
      <sheetName val="Licenta"/>
    </sheetNames>
    <sheetDataSet>
      <sheetData sheetId="0">
        <row r="3">
          <cell r="D3" t="str">
            <v>FACULTATEA DE INGINERIE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Y186"/>
  <sheetViews>
    <sheetView showGridLines="0" view="pageBreakPreview" topLeftCell="A10" zoomScale="90" zoomScaleNormal="190" zoomScaleSheetLayoutView="90" zoomScalePageLayoutView="130" workbookViewId="0">
      <selection activeCell="A46" sqref="A46"/>
    </sheetView>
  </sheetViews>
  <sheetFormatPr defaultRowHeight="12.75" x14ac:dyDescent="0.2"/>
  <cols>
    <col min="1" max="1" width="6" customWidth="1"/>
    <col min="3" max="3" width="11.42578125" customWidth="1"/>
    <col min="7" max="7" width="9.7109375" customWidth="1"/>
    <col min="8" max="8" width="10.5703125" customWidth="1"/>
    <col min="10" max="10" width="12" customWidth="1"/>
    <col min="11" max="25" width="9.140625" style="61"/>
  </cols>
  <sheetData>
    <row r="2" spans="1:25" s="47" customFormat="1" ht="16.5" x14ac:dyDescent="0.25">
      <c r="D2" s="46" t="s">
        <v>77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47" customFormat="1" ht="16.5" x14ac:dyDescent="0.25">
      <c r="D3" s="124" t="s">
        <v>16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x14ac:dyDescent="0.2">
      <c r="D4" s="360" t="s">
        <v>240</v>
      </c>
      <c r="E4" s="360"/>
      <c r="F4" s="360"/>
      <c r="G4" s="360"/>
      <c r="H4" s="360"/>
      <c r="I4" s="360"/>
      <c r="J4" s="360"/>
    </row>
    <row r="5" spans="1:25" x14ac:dyDescent="0.2">
      <c r="D5" s="173"/>
      <c r="E5" s="173"/>
      <c r="F5" s="173"/>
      <c r="G5" s="173"/>
      <c r="H5" s="173"/>
      <c r="I5" s="173"/>
      <c r="J5" s="173"/>
    </row>
    <row r="6" spans="1:25" x14ac:dyDescent="0.2">
      <c r="I6" s="33" t="s">
        <v>205</v>
      </c>
    </row>
    <row r="7" spans="1:25" ht="14.25" x14ac:dyDescent="0.2">
      <c r="I7" s="175"/>
    </row>
    <row r="8" spans="1:25" s="48" customFormat="1" ht="14.25" x14ac:dyDescent="0.2">
      <c r="A8" s="48" t="s">
        <v>74</v>
      </c>
      <c r="I8" s="2" t="s">
        <v>46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25" s="48" customFormat="1" ht="14.25" x14ac:dyDescent="0.2">
      <c r="B9" s="118"/>
      <c r="D9" s="112"/>
      <c r="G9" s="361" t="s">
        <v>241</v>
      </c>
      <c r="H9" s="361"/>
      <c r="I9" s="361"/>
      <c r="J9" s="3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spans="1:25" s="48" customFormat="1" ht="15" x14ac:dyDescent="0.25">
      <c r="B10" s="118" t="s">
        <v>48</v>
      </c>
      <c r="D10" s="365" t="s">
        <v>187</v>
      </c>
      <c r="E10" s="365"/>
      <c r="F10" s="365"/>
      <c r="G10" s="365"/>
      <c r="H10" s="365"/>
      <c r="I10" s="365"/>
      <c r="J10" s="365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15" x14ac:dyDescent="0.25">
      <c r="B11" s="119" t="s">
        <v>17</v>
      </c>
      <c r="C11" s="48"/>
      <c r="D11" s="364"/>
      <c r="E11" s="364"/>
      <c r="F11" s="364"/>
      <c r="G11" s="364"/>
      <c r="H11" s="364"/>
      <c r="I11" s="364"/>
      <c r="J11" s="364"/>
    </row>
    <row r="12" spans="1:25" ht="15" x14ac:dyDescent="0.25">
      <c r="B12" s="118" t="s">
        <v>182</v>
      </c>
      <c r="C12" s="48"/>
      <c r="D12" s="366"/>
      <c r="E12" s="366"/>
      <c r="F12" s="366"/>
      <c r="G12" s="366"/>
      <c r="H12" s="366"/>
      <c r="I12" s="366"/>
      <c r="J12" s="366"/>
    </row>
    <row r="13" spans="1:25" ht="14.25" x14ac:dyDescent="0.2">
      <c r="B13" s="118" t="s">
        <v>206</v>
      </c>
      <c r="C13" s="114"/>
    </row>
    <row r="14" spans="1:25" x14ac:dyDescent="0.2">
      <c r="D14" s="113"/>
    </row>
    <row r="15" spans="1:25" s="48" customFormat="1" ht="15" x14ac:dyDescent="0.25">
      <c r="B15" s="48" t="s">
        <v>49</v>
      </c>
      <c r="D15" s="144" t="s">
        <v>233</v>
      </c>
      <c r="F15" s="69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s="48" customFormat="1" ht="15" x14ac:dyDescent="0.25">
      <c r="B16" s="48" t="s">
        <v>50</v>
      </c>
      <c r="D16" s="49" t="s">
        <v>188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</row>
    <row r="17" spans="1:25" s="48" customFormat="1" ht="15" x14ac:dyDescent="0.25">
      <c r="B17" s="120" t="s">
        <v>51</v>
      </c>
      <c r="D17" s="174">
        <v>120</v>
      </c>
      <c r="E17" s="174"/>
      <c r="F17" s="174"/>
      <c r="G17" s="174"/>
      <c r="H17" s="174"/>
      <c r="I17" s="174"/>
      <c r="J17" s="174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5" s="48" customFormat="1" ht="15" customHeight="1" x14ac:dyDescent="0.25">
      <c r="B18" s="48" t="s">
        <v>52</v>
      </c>
      <c r="D18" s="365" t="s">
        <v>93</v>
      </c>
      <c r="E18" s="365"/>
      <c r="F18" s="365"/>
      <c r="G18" s="365"/>
      <c r="H18" s="365"/>
      <c r="I18" s="365"/>
      <c r="J18" s="365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</row>
    <row r="19" spans="1:25" s="48" customFormat="1" ht="14.25" x14ac:dyDescent="0.2"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2" spans="1:25" ht="18" x14ac:dyDescent="0.25">
      <c r="F22" s="45" t="s">
        <v>18</v>
      </c>
    </row>
    <row r="24" spans="1:25" ht="14.25" x14ac:dyDescent="0.2">
      <c r="A24" s="363" t="s">
        <v>232</v>
      </c>
      <c r="B24" s="363"/>
      <c r="C24" s="363"/>
      <c r="D24" s="363"/>
      <c r="E24" s="363"/>
      <c r="F24" s="363"/>
      <c r="G24" s="363"/>
      <c r="H24" s="363"/>
      <c r="I24" s="363"/>
      <c r="J24" s="363"/>
    </row>
    <row r="26" spans="1:25" ht="13.5" thickBot="1" x14ac:dyDescent="0.25"/>
    <row r="27" spans="1:25" s="39" customFormat="1" ht="12" customHeight="1" x14ac:dyDescent="0.2">
      <c r="C27" s="367" t="s">
        <v>53</v>
      </c>
      <c r="D27" s="369" t="s">
        <v>56</v>
      </c>
      <c r="E27" s="369"/>
      <c r="F27" s="369" t="s">
        <v>59</v>
      </c>
      <c r="G27" s="369"/>
      <c r="H27" s="370" t="s">
        <v>230</v>
      </c>
      <c r="I27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</row>
    <row r="28" spans="1:25" s="39" customFormat="1" ht="18.75" customHeight="1" x14ac:dyDescent="0.2">
      <c r="C28" s="368"/>
      <c r="D28" s="240" t="s">
        <v>57</v>
      </c>
      <c r="E28" s="240" t="s">
        <v>58</v>
      </c>
      <c r="F28" s="240" t="s">
        <v>60</v>
      </c>
      <c r="G28" s="240" t="s">
        <v>61</v>
      </c>
      <c r="H28" s="371"/>
      <c r="I28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</row>
    <row r="29" spans="1:25" x14ac:dyDescent="0.2">
      <c r="C29" s="40" t="s">
        <v>54</v>
      </c>
      <c r="D29" s="37">
        <v>14</v>
      </c>
      <c r="E29" s="37">
        <v>14</v>
      </c>
      <c r="F29" s="37">
        <v>3</v>
      </c>
      <c r="G29" s="37">
        <v>3</v>
      </c>
      <c r="H29" s="346" t="s">
        <v>231</v>
      </c>
    </row>
    <row r="30" spans="1:25" ht="13.5" thickBot="1" x14ac:dyDescent="0.25">
      <c r="C30" s="241" t="s">
        <v>55</v>
      </c>
      <c r="D30" s="242">
        <v>14</v>
      </c>
      <c r="E30" s="242">
        <v>14</v>
      </c>
      <c r="F30" s="242">
        <v>3</v>
      </c>
      <c r="G30" s="242">
        <v>3</v>
      </c>
      <c r="H30" s="347" t="s">
        <v>231</v>
      </c>
    </row>
    <row r="34" spans="1:25" ht="15" x14ac:dyDescent="0.2">
      <c r="F34" s="176" t="s">
        <v>207</v>
      </c>
    </row>
    <row r="36" spans="1:25" ht="13.5" thickBot="1" x14ac:dyDescent="0.25"/>
    <row r="37" spans="1:25" x14ac:dyDescent="0.2">
      <c r="E37" s="41" t="s">
        <v>53</v>
      </c>
      <c r="F37" s="42" t="s">
        <v>57</v>
      </c>
      <c r="G37" s="43" t="s">
        <v>58</v>
      </c>
      <c r="H37" s="44"/>
    </row>
    <row r="38" spans="1:25" x14ac:dyDescent="0.2">
      <c r="E38" s="40" t="s">
        <v>54</v>
      </c>
      <c r="F38" s="37" t="s">
        <v>202</v>
      </c>
      <c r="G38" s="38" t="s">
        <v>202</v>
      </c>
      <c r="H38" s="44"/>
    </row>
    <row r="39" spans="1:25" ht="13.5" thickBot="1" x14ac:dyDescent="0.25">
      <c r="E39" s="241" t="s">
        <v>55</v>
      </c>
      <c r="F39" s="242" t="s">
        <v>202</v>
      </c>
      <c r="G39" s="243" t="s">
        <v>202</v>
      </c>
      <c r="H39" s="44"/>
    </row>
    <row r="46" spans="1:25" s="57" customFormat="1" x14ac:dyDescent="0.2">
      <c r="A46" s="125" t="s">
        <v>47</v>
      </c>
      <c r="B46" s="116"/>
      <c r="C46" s="2"/>
      <c r="D46" s="116"/>
      <c r="F46" s="33" t="s">
        <v>208</v>
      </c>
      <c r="G46" s="2"/>
      <c r="H46" s="2"/>
      <c r="I46" s="56" t="s">
        <v>78</v>
      </c>
      <c r="J46" s="2"/>
      <c r="K46" s="65"/>
      <c r="L46" s="65"/>
      <c r="M46" s="66"/>
      <c r="N46" s="65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  <row r="47" spans="1:25" s="57" customFormat="1" ht="21" customHeight="1" x14ac:dyDescent="0.2">
      <c r="A47" s="131" t="s">
        <v>212</v>
      </c>
      <c r="E47" s="372" t="s">
        <v>242</v>
      </c>
      <c r="F47" s="372"/>
      <c r="G47" s="372"/>
      <c r="H47" s="133" t="s">
        <v>243</v>
      </c>
      <c r="I47" s="133"/>
      <c r="J47" s="133"/>
      <c r="K47" s="65"/>
      <c r="L47" s="65"/>
      <c r="M47" s="67"/>
      <c r="N47" s="65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</row>
    <row r="48" spans="1:25" x14ac:dyDescent="0.2">
      <c r="A48" s="115"/>
      <c r="E48" s="372"/>
      <c r="F48" s="372"/>
      <c r="G48" s="372"/>
      <c r="H48" s="55"/>
      <c r="I48" s="56"/>
    </row>
    <row r="49" spans="1:10" x14ac:dyDescent="0.2">
      <c r="H49" s="57"/>
      <c r="I49" s="56"/>
    </row>
    <row r="50" spans="1:10" x14ac:dyDescent="0.2">
      <c r="I50" s="116"/>
    </row>
    <row r="52" spans="1:10" x14ac:dyDescent="0.2">
      <c r="A52" s="362"/>
      <c r="B52" s="362"/>
      <c r="C52" s="362"/>
      <c r="D52" s="362"/>
    </row>
    <row r="53" spans="1:10" s="61" customFormat="1" x14ac:dyDescent="0.2">
      <c r="A53" s="129"/>
      <c r="B53" s="129"/>
      <c r="C53" s="129"/>
      <c r="D53" s="129"/>
      <c r="E53" s="129"/>
      <c r="F53" s="129"/>
      <c r="G53" s="129"/>
      <c r="H53" s="129"/>
      <c r="I53" s="129"/>
      <c r="J53" s="129"/>
    </row>
    <row r="54" spans="1:10" s="61" customFormat="1" x14ac:dyDescent="0.2"/>
    <row r="55" spans="1:10" s="61" customFormat="1" x14ac:dyDescent="0.2"/>
    <row r="56" spans="1:10" s="61" customFormat="1" x14ac:dyDescent="0.2"/>
    <row r="57" spans="1:10" s="61" customFormat="1" x14ac:dyDescent="0.2"/>
    <row r="58" spans="1:10" s="61" customFormat="1" x14ac:dyDescent="0.2"/>
    <row r="59" spans="1:10" s="61" customFormat="1" x14ac:dyDescent="0.2"/>
    <row r="60" spans="1:10" s="61" customFormat="1" x14ac:dyDescent="0.2"/>
    <row r="61" spans="1:10" s="61" customFormat="1" x14ac:dyDescent="0.2"/>
    <row r="62" spans="1:10" s="61" customFormat="1" x14ac:dyDescent="0.2"/>
    <row r="63" spans="1:10" s="61" customFormat="1" x14ac:dyDescent="0.2"/>
    <row r="64" spans="1:10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12" s="61" customFormat="1" x14ac:dyDescent="0.2"/>
    <row r="113" s="61" customFormat="1" x14ac:dyDescent="0.2"/>
    <row r="114" s="61" customFormat="1" x14ac:dyDescent="0.2"/>
    <row r="115" s="61" customFormat="1" x14ac:dyDescent="0.2"/>
    <row r="116" s="61" customFormat="1" x14ac:dyDescent="0.2"/>
    <row r="117" s="61" customFormat="1" x14ac:dyDescent="0.2"/>
    <row r="118" s="61" customFormat="1" x14ac:dyDescent="0.2"/>
    <row r="119" s="61" customFormat="1" x14ac:dyDescent="0.2"/>
    <row r="120" s="61" customFormat="1" x14ac:dyDescent="0.2"/>
    <row r="121" s="61" customFormat="1" x14ac:dyDescent="0.2"/>
    <row r="122" s="61" customFormat="1" x14ac:dyDescent="0.2"/>
    <row r="123" s="61" customFormat="1" x14ac:dyDescent="0.2"/>
    <row r="124" s="61" customFormat="1" x14ac:dyDescent="0.2"/>
    <row r="125" s="61" customFormat="1" x14ac:dyDescent="0.2"/>
    <row r="126" s="61" customFormat="1" x14ac:dyDescent="0.2"/>
    <row r="127" s="61" customFormat="1" x14ac:dyDescent="0.2"/>
    <row r="128" s="61" customFormat="1" x14ac:dyDescent="0.2"/>
    <row r="129" s="61" customFormat="1" x14ac:dyDescent="0.2"/>
    <row r="130" s="61" customFormat="1" x14ac:dyDescent="0.2"/>
    <row r="131" s="61" customFormat="1" x14ac:dyDescent="0.2"/>
    <row r="132" s="61" customFormat="1" x14ac:dyDescent="0.2"/>
    <row r="133" s="61" customFormat="1" x14ac:dyDescent="0.2"/>
    <row r="134" s="61" customFormat="1" x14ac:dyDescent="0.2"/>
    <row r="135" s="61" customFormat="1" x14ac:dyDescent="0.2"/>
    <row r="136" s="61" customFormat="1" x14ac:dyDescent="0.2"/>
    <row r="137" s="61" customFormat="1" x14ac:dyDescent="0.2"/>
    <row r="138" s="61" customFormat="1" x14ac:dyDescent="0.2"/>
    <row r="139" s="61" customFormat="1" x14ac:dyDescent="0.2"/>
    <row r="140" s="61" customFormat="1" x14ac:dyDescent="0.2"/>
    <row r="141" s="61" customFormat="1" x14ac:dyDescent="0.2"/>
    <row r="142" s="61" customFormat="1" x14ac:dyDescent="0.2"/>
    <row r="143" s="61" customFormat="1" x14ac:dyDescent="0.2"/>
    <row r="144" s="61" customFormat="1" x14ac:dyDescent="0.2"/>
    <row r="145" s="61" customFormat="1" x14ac:dyDescent="0.2"/>
    <row r="146" s="61" customFormat="1" x14ac:dyDescent="0.2"/>
    <row r="147" s="61" customFormat="1" x14ac:dyDescent="0.2"/>
    <row r="148" s="61" customFormat="1" x14ac:dyDescent="0.2"/>
    <row r="149" s="61" customFormat="1" x14ac:dyDescent="0.2"/>
    <row r="150" s="61" customFormat="1" x14ac:dyDescent="0.2"/>
    <row r="151" s="61" customFormat="1" x14ac:dyDescent="0.2"/>
    <row r="152" s="61" customFormat="1" x14ac:dyDescent="0.2"/>
    <row r="153" s="61" customFormat="1" x14ac:dyDescent="0.2"/>
    <row r="154" s="61" customFormat="1" x14ac:dyDescent="0.2"/>
    <row r="155" s="61" customFormat="1" x14ac:dyDescent="0.2"/>
    <row r="156" s="61" customFormat="1" x14ac:dyDescent="0.2"/>
    <row r="157" s="61" customFormat="1" x14ac:dyDescent="0.2"/>
    <row r="158" s="61" customFormat="1" x14ac:dyDescent="0.2"/>
    <row r="159" s="61" customFormat="1" x14ac:dyDescent="0.2"/>
    <row r="160" s="61" customFormat="1" x14ac:dyDescent="0.2"/>
    <row r="161" s="61" customFormat="1" x14ac:dyDescent="0.2"/>
    <row r="162" s="61" customFormat="1" x14ac:dyDescent="0.2"/>
    <row r="163" s="61" customFormat="1" x14ac:dyDescent="0.2"/>
    <row r="164" s="61" customFormat="1" x14ac:dyDescent="0.2"/>
    <row r="165" s="61" customFormat="1" x14ac:dyDescent="0.2"/>
    <row r="166" s="61" customFormat="1" x14ac:dyDescent="0.2"/>
    <row r="167" s="61" customFormat="1" x14ac:dyDescent="0.2"/>
    <row r="168" s="61" customFormat="1" x14ac:dyDescent="0.2"/>
    <row r="169" s="61" customFormat="1" x14ac:dyDescent="0.2"/>
    <row r="170" s="61" customFormat="1" x14ac:dyDescent="0.2"/>
    <row r="171" s="61" customFormat="1" x14ac:dyDescent="0.2"/>
    <row r="172" s="61" customFormat="1" x14ac:dyDescent="0.2"/>
    <row r="173" s="61" customFormat="1" x14ac:dyDescent="0.2"/>
    <row r="174" s="61" customFormat="1" x14ac:dyDescent="0.2"/>
    <row r="175" s="61" customFormat="1" x14ac:dyDescent="0.2"/>
    <row r="176" s="61" customFormat="1" x14ac:dyDescent="0.2"/>
    <row r="177" s="61" customFormat="1" x14ac:dyDescent="0.2"/>
    <row r="178" s="61" customFormat="1" x14ac:dyDescent="0.2"/>
    <row r="179" s="61" customFormat="1" x14ac:dyDescent="0.2"/>
    <row r="180" s="61" customFormat="1" x14ac:dyDescent="0.2"/>
    <row r="181" s="61" customFormat="1" x14ac:dyDescent="0.2"/>
    <row r="182" s="61" customFormat="1" x14ac:dyDescent="0.2"/>
    <row r="183" s="61" customFormat="1" x14ac:dyDescent="0.2"/>
    <row r="184" s="61" customFormat="1" x14ac:dyDescent="0.2"/>
    <row r="185" s="61" customFormat="1" x14ac:dyDescent="0.2"/>
    <row r="186" s="61" customFormat="1" x14ac:dyDescent="0.2"/>
  </sheetData>
  <sheetProtection selectLockedCells="1"/>
  <mergeCells count="14">
    <mergeCell ref="D4:J4"/>
    <mergeCell ref="G9:J9"/>
    <mergeCell ref="A52:D52"/>
    <mergeCell ref="A24:J24"/>
    <mergeCell ref="D11:J11"/>
    <mergeCell ref="D10:J10"/>
    <mergeCell ref="D12:J12"/>
    <mergeCell ref="D18:J18"/>
    <mergeCell ref="C27:C28"/>
    <mergeCell ref="D27:E27"/>
    <mergeCell ref="F27:G27"/>
    <mergeCell ref="H27:H28"/>
    <mergeCell ref="E47:G47"/>
    <mergeCell ref="E48:G48"/>
  </mergeCells>
  <phoneticPr fontId="3" type="noConversion"/>
  <dataValidations count="7">
    <dataValidation type="list" allowBlank="1" showInputMessage="1" showErrorMessage="1" sqref="D10 J8 H8">
      <formula1>ciclul_de_studii</formula1>
    </dataValidation>
    <dataValidation type="list" allowBlank="1" showInputMessage="1" showErrorMessage="1" sqref="D11">
      <formula1>Domeniul</formula1>
    </dataValidation>
    <dataValidation type="list" allowBlank="1" showInputMessage="1" showErrorMessage="1" sqref="D12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5">
      <formula1>Departament</formula1>
    </dataValidation>
    <dataValidation type="list" allowBlank="1" showInputMessage="1" showErrorMessage="1" sqref="A52">
      <formula1>Decan</formula1>
    </dataValidation>
    <dataValidation type="list" allowBlank="1" showInputMessage="1" showErrorMessage="1" sqref="H47:J47">
      <formula1>Director</formula1>
    </dataValidation>
  </dataValidations>
  <pageMargins left="0.94488188976377963" right="0.47244094488188981" top="0.51181102362204722" bottom="0.70866141732283472" header="0.15748031496062992" footer="0.19685039370078741"/>
  <pageSetup paperSize="9" scale="91" orientation="portrait" r:id="rId1"/>
  <headerFooter alignWithMargins="0">
    <oddFooter>&amp;LF 487.15/Ed.06_F01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32"/>
  <sheetViews>
    <sheetView showGridLines="0" view="pageBreakPreview" zoomScale="80" zoomScaleNormal="145" zoomScaleSheetLayoutView="80" workbookViewId="0">
      <selection activeCell="N19" sqref="N19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5" width="6.42578125" customWidth="1"/>
    <col min="6" max="6" width="7.7109375" customWidth="1"/>
    <col min="7" max="7" width="8.140625" customWidth="1"/>
    <col min="8" max="12" width="6.42578125" customWidth="1"/>
    <col min="13" max="13" width="2.7109375" customWidth="1"/>
    <col min="14" max="14" width="9.140625" style="181"/>
    <col min="15" max="32" width="9.140625" style="61"/>
  </cols>
  <sheetData>
    <row r="1" spans="1:32" s="47" customFormat="1" ht="16.5" x14ac:dyDescent="0.25">
      <c r="B1" s="46" t="s">
        <v>77</v>
      </c>
      <c r="N1" s="181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s="47" customFormat="1" ht="16.5" x14ac:dyDescent="0.25">
      <c r="B2" s="46" t="s">
        <v>16</v>
      </c>
      <c r="N2" s="181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2" s="47" customFormat="1" ht="16.5" x14ac:dyDescent="0.25">
      <c r="B3" s="46"/>
      <c r="K3" s="2" t="str">
        <f>Pagina1!I6</f>
        <v>APROBARE SENAT</v>
      </c>
      <c r="N3" s="181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47" customFormat="1" ht="16.5" x14ac:dyDescent="0.25">
      <c r="B4" s="46"/>
      <c r="K4" s="2"/>
      <c r="N4" s="181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s="47" customFormat="1" ht="16.5" x14ac:dyDescent="0.25">
      <c r="B5" s="46"/>
      <c r="K5" s="2" t="s">
        <v>46</v>
      </c>
      <c r="N5" s="181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32" x14ac:dyDescent="0.2">
      <c r="H6" s="361" t="str">
        <f>Pagina1!G9</f>
        <v>………………………..</v>
      </c>
      <c r="I6" s="361"/>
      <c r="J6" s="361"/>
      <c r="K6" s="361"/>
      <c r="L6" s="361"/>
      <c r="M6" s="361"/>
    </row>
    <row r="7" spans="1:32" s="48" customFormat="1" ht="15" x14ac:dyDescent="0.25">
      <c r="B7" s="48" t="s">
        <v>48</v>
      </c>
      <c r="D7" s="49" t="str">
        <f>Pagina1!D10</f>
        <v>Studii universitare de master</v>
      </c>
      <c r="N7" s="181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</row>
    <row r="8" spans="1:32" s="48" customFormat="1" ht="15" x14ac:dyDescent="0.25">
      <c r="B8" s="48" t="s">
        <v>17</v>
      </c>
      <c r="D8" s="70" t="str">
        <f>CONCATENATE(Pagina1!D11,I8)</f>
        <v/>
      </c>
      <c r="N8" s="181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</row>
    <row r="9" spans="1:32" s="48" customFormat="1" ht="15" x14ac:dyDescent="0.25">
      <c r="B9" s="50" t="s">
        <v>182</v>
      </c>
      <c r="D9" s="70" t="str">
        <f>CONCATENATE(Pagina1!D12,I7)</f>
        <v/>
      </c>
      <c r="N9" s="181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s="48" customFormat="1" ht="15" x14ac:dyDescent="0.25">
      <c r="B10" s="50"/>
      <c r="D10" s="70"/>
      <c r="N10" s="181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</row>
    <row r="11" spans="1:32" s="48" customFormat="1" ht="15" x14ac:dyDescent="0.25">
      <c r="B11" s="50"/>
      <c r="D11" s="70"/>
      <c r="N11" s="18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</row>
    <row r="12" spans="1:32" x14ac:dyDescent="0.2">
      <c r="D12" s="35"/>
    </row>
    <row r="13" spans="1:32" ht="15.75" x14ac:dyDescent="0.25">
      <c r="F13" s="36" t="s">
        <v>18</v>
      </c>
    </row>
    <row r="15" spans="1:32" ht="15" customHeight="1" x14ac:dyDescent="0.2">
      <c r="A15" s="375" t="str">
        <f>Pagina1!A24</f>
        <v>Valabil începând cu anul I universitar: 2024-2025</v>
      </c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</row>
    <row r="18" spans="5:32" ht="18" x14ac:dyDescent="0.25">
      <c r="F18" s="45" t="s">
        <v>62</v>
      </c>
    </row>
    <row r="19" spans="5:32" ht="13.5" thickBot="1" x14ac:dyDescent="0.25"/>
    <row r="20" spans="5:32" s="34" customFormat="1" ht="13.5" thickBot="1" x14ac:dyDescent="0.25">
      <c r="E20" s="244" t="s">
        <v>65</v>
      </c>
      <c r="F20" s="245"/>
      <c r="G20" s="245"/>
      <c r="H20" s="245"/>
      <c r="I20" s="379" t="s">
        <v>34</v>
      </c>
      <c r="N20" s="181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</row>
    <row r="21" spans="5:32" s="34" customFormat="1" ht="13.5" thickBot="1" x14ac:dyDescent="0.25">
      <c r="E21" s="246" t="s">
        <v>53</v>
      </c>
      <c r="F21" s="247" t="s">
        <v>183</v>
      </c>
      <c r="G21" s="248" t="s">
        <v>5</v>
      </c>
      <c r="H21" s="235" t="s">
        <v>63</v>
      </c>
      <c r="I21" s="380"/>
      <c r="N21" s="18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</row>
    <row r="22" spans="5:32" x14ac:dyDescent="0.2">
      <c r="E22" s="249" t="s">
        <v>54</v>
      </c>
      <c r="F22" s="250">
        <f>'AN I'!AK40</f>
        <v>0</v>
      </c>
      <c r="G22" s="250">
        <f>'AN I'!AL40</f>
        <v>0</v>
      </c>
      <c r="H22" s="251">
        <f>SUM(F22:G22)</f>
        <v>0</v>
      </c>
      <c r="I22" s="252">
        <f>'AN I'!AS40</f>
        <v>0</v>
      </c>
    </row>
    <row r="23" spans="5:32" ht="13.5" thickBot="1" x14ac:dyDescent="0.25">
      <c r="E23" s="253" t="s">
        <v>55</v>
      </c>
      <c r="F23" s="254">
        <f>'AN II'!AK37</f>
        <v>0</v>
      </c>
      <c r="G23" s="254">
        <v>392</v>
      </c>
      <c r="H23" s="251">
        <f>SUM(F23:G23)</f>
        <v>392</v>
      </c>
      <c r="I23" s="252">
        <f>'AN II'!AS37</f>
        <v>0</v>
      </c>
    </row>
    <row r="24" spans="5:32" ht="13.5" thickBot="1" x14ac:dyDescent="0.25">
      <c r="E24" s="255" t="s">
        <v>63</v>
      </c>
      <c r="F24" s="256">
        <f>SUM(F22:F23)</f>
        <v>0</v>
      </c>
      <c r="G24" s="256">
        <f>SUM(G22:G23)</f>
        <v>392</v>
      </c>
      <c r="H24" s="246">
        <f>SUM(H22:H23)</f>
        <v>392</v>
      </c>
      <c r="I24" s="256">
        <f>SUM(I22:I23)</f>
        <v>0</v>
      </c>
    </row>
    <row r="25" spans="5:32" ht="13.5" thickBot="1" x14ac:dyDescent="0.25">
      <c r="E25" s="246" t="s">
        <v>64</v>
      </c>
      <c r="F25" s="257">
        <f>F24/$H$24</f>
        <v>0</v>
      </c>
      <c r="G25" s="257">
        <f>G24/$H$24</f>
        <v>1</v>
      </c>
      <c r="H25" s="258">
        <f>H24/$H$24</f>
        <v>1</v>
      </c>
      <c r="I25" s="257">
        <f>I24/$H$24</f>
        <v>0</v>
      </c>
    </row>
    <row r="26" spans="5:32" x14ac:dyDescent="0.2">
      <c r="E26" s="116"/>
      <c r="F26" s="116"/>
      <c r="G26" s="116"/>
      <c r="H26" s="116"/>
      <c r="I26" s="116"/>
    </row>
    <row r="27" spans="5:32" ht="13.5" thickBot="1" x14ac:dyDescent="0.25">
      <c r="E27" s="116"/>
      <c r="F27" s="116"/>
      <c r="G27" s="116"/>
      <c r="H27" s="116"/>
      <c r="I27" s="116"/>
    </row>
    <row r="28" spans="5:32" ht="13.5" thickBot="1" x14ac:dyDescent="0.25">
      <c r="E28" s="381" t="s">
        <v>66</v>
      </c>
      <c r="F28" s="382"/>
      <c r="G28" s="382"/>
      <c r="H28" s="382"/>
      <c r="I28" s="379" t="s">
        <v>25</v>
      </c>
    </row>
    <row r="29" spans="5:32" ht="13.5" thickBot="1" x14ac:dyDescent="0.25">
      <c r="E29" s="246" t="s">
        <v>53</v>
      </c>
      <c r="F29" s="259" t="s">
        <v>23</v>
      </c>
      <c r="G29" s="247" t="s">
        <v>30</v>
      </c>
      <c r="H29" s="260" t="s">
        <v>63</v>
      </c>
      <c r="I29" s="380"/>
    </row>
    <row r="30" spans="5:32" x14ac:dyDescent="0.2">
      <c r="E30" s="249" t="s">
        <v>54</v>
      </c>
      <c r="F30" s="254">
        <f>'AN I'!AT40</f>
        <v>0</v>
      </c>
      <c r="G30" s="250">
        <f>'AN I'!AU40</f>
        <v>0</v>
      </c>
      <c r="H30" s="261">
        <f>SUM(F30:G30)</f>
        <v>0</v>
      </c>
      <c r="I30" s="251">
        <f>'AN I'!AV40</f>
        <v>0</v>
      </c>
    </row>
    <row r="31" spans="5:32" ht="13.5" thickBot="1" x14ac:dyDescent="0.25">
      <c r="E31" s="253" t="s">
        <v>55</v>
      </c>
      <c r="F31" s="254">
        <f>'AN II'!AT37</f>
        <v>0</v>
      </c>
      <c r="G31" s="254">
        <f>'AN II'!AU37</f>
        <v>0</v>
      </c>
      <c r="H31" s="261">
        <f>SUM(F31:G31)</f>
        <v>0</v>
      </c>
      <c r="I31" s="251">
        <f>'AN II'!AV37</f>
        <v>0</v>
      </c>
    </row>
    <row r="32" spans="5:32" ht="13.5" thickBot="1" x14ac:dyDescent="0.25">
      <c r="E32" s="246" t="s">
        <v>63</v>
      </c>
      <c r="F32" s="262">
        <f>SUM(F30:F31)</f>
        <v>0</v>
      </c>
      <c r="G32" s="263">
        <f>SUM(G30:G31)</f>
        <v>0</v>
      </c>
      <c r="H32" s="260">
        <f>SUM(H30:H31)</f>
        <v>0</v>
      </c>
      <c r="I32" s="256">
        <f>SUM(I30:I31)</f>
        <v>0</v>
      </c>
    </row>
    <row r="33" spans="1:32" s="34" customFormat="1" ht="13.5" thickBot="1" x14ac:dyDescent="0.25">
      <c r="E33" s="246" t="s">
        <v>64</v>
      </c>
      <c r="F33" s="264" t="e">
        <f>F32/$H$32</f>
        <v>#DIV/0!</v>
      </c>
      <c r="G33" s="257" t="e">
        <f>G32/$H$32</f>
        <v>#DIV/0!</v>
      </c>
      <c r="H33" s="265" t="e">
        <f>H32/$H$32</f>
        <v>#DIV/0!</v>
      </c>
      <c r="I33" s="266" t="e">
        <f>I32/$H$32</f>
        <v>#DIV/0!</v>
      </c>
      <c r="N33" s="181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</row>
    <row r="35" spans="1:32" ht="13.5" thickBot="1" x14ac:dyDescent="0.25">
      <c r="B35" s="181"/>
      <c r="C35" s="18"/>
    </row>
    <row r="36" spans="1:32" ht="13.5" thickBot="1" x14ac:dyDescent="0.25">
      <c r="B36" s="13"/>
      <c r="C36" s="3"/>
      <c r="I36" s="246" t="s">
        <v>53</v>
      </c>
      <c r="J36" s="259" t="s">
        <v>12</v>
      </c>
      <c r="K36" s="247" t="s">
        <v>13</v>
      </c>
      <c r="L36" s="248" t="s">
        <v>63</v>
      </c>
    </row>
    <row r="37" spans="1:32" ht="12.75" customHeight="1" thickBot="1" x14ac:dyDescent="0.25">
      <c r="B37" s="145" t="s">
        <v>34</v>
      </c>
      <c r="C37" s="177" t="s">
        <v>192</v>
      </c>
      <c r="D37" s="178"/>
      <c r="I37" s="249" t="s">
        <v>54</v>
      </c>
      <c r="J37" s="254">
        <f>'AN I'!AA40</f>
        <v>0</v>
      </c>
      <c r="K37" s="250">
        <f>'AN I'!AB40</f>
        <v>0</v>
      </c>
      <c r="L37" s="267">
        <f>SUM(J37:K37)</f>
        <v>0</v>
      </c>
    </row>
    <row r="38" spans="1:32" ht="12.75" customHeight="1" thickBot="1" x14ac:dyDescent="0.25">
      <c r="B38" s="146" t="s">
        <v>5</v>
      </c>
      <c r="C38" s="384" t="s">
        <v>193</v>
      </c>
      <c r="D38" s="385"/>
      <c r="I38" s="253" t="s">
        <v>55</v>
      </c>
      <c r="J38" s="254">
        <f>'AN II'!AA37</f>
        <v>0</v>
      </c>
      <c r="K38" s="254">
        <f>'AN II'!AB37</f>
        <v>0</v>
      </c>
      <c r="L38" s="267">
        <f>SUM(J38:K38)</f>
        <v>0</v>
      </c>
    </row>
    <row r="39" spans="1:32" ht="12.75" customHeight="1" thickBot="1" x14ac:dyDescent="0.25">
      <c r="B39" s="146" t="s">
        <v>183</v>
      </c>
      <c r="C39" s="179" t="s">
        <v>194</v>
      </c>
      <c r="D39" s="51"/>
      <c r="I39" s="246" t="s">
        <v>63</v>
      </c>
      <c r="J39" s="256">
        <f>SUM(J37:J38)</f>
        <v>0</v>
      </c>
      <c r="K39" s="256">
        <f>SUM(K37:K38)</f>
        <v>0</v>
      </c>
      <c r="L39" s="246">
        <f>SUM(L37:L38)</f>
        <v>0</v>
      </c>
    </row>
    <row r="40" spans="1:32" ht="12.75" customHeight="1" thickBot="1" x14ac:dyDescent="0.25">
      <c r="B40" s="145" t="s">
        <v>23</v>
      </c>
      <c r="C40" s="179" t="s">
        <v>43</v>
      </c>
      <c r="D40" s="180"/>
      <c r="I40" s="171"/>
      <c r="J40" s="44"/>
      <c r="K40" s="44"/>
      <c r="L40" s="44"/>
    </row>
    <row r="41" spans="1:32" ht="12.75" customHeight="1" thickBot="1" x14ac:dyDescent="0.25">
      <c r="B41" s="146" t="s">
        <v>30</v>
      </c>
      <c r="C41" s="179" t="s">
        <v>209</v>
      </c>
      <c r="D41" s="180"/>
    </row>
    <row r="42" spans="1:32" ht="12.75" customHeight="1" thickBot="1" x14ac:dyDescent="0.25">
      <c r="B42" s="146" t="s">
        <v>25</v>
      </c>
      <c r="C42" s="179" t="s">
        <v>45</v>
      </c>
      <c r="D42" s="180"/>
    </row>
    <row r="43" spans="1:32" ht="12.75" customHeight="1" x14ac:dyDescent="0.2">
      <c r="B43" s="181"/>
      <c r="C43" s="18"/>
      <c r="I43" s="54" t="s">
        <v>12</v>
      </c>
      <c r="J43" s="53" t="s">
        <v>67</v>
      </c>
    </row>
    <row r="44" spans="1:32" ht="12.75" customHeight="1" x14ac:dyDescent="0.2">
      <c r="B44" s="181"/>
      <c r="C44" s="18"/>
      <c r="I44" s="54" t="s">
        <v>13</v>
      </c>
      <c r="J44" s="53" t="s">
        <v>68</v>
      </c>
    </row>
    <row r="45" spans="1:32" ht="12.75" customHeight="1" x14ac:dyDescent="0.2"/>
    <row r="46" spans="1:32" x14ac:dyDescent="0.2">
      <c r="I46" s="172">
        <f>'AN I'!O40+'AN II'!O37</f>
        <v>0</v>
      </c>
    </row>
    <row r="47" spans="1:32" ht="14.25" x14ac:dyDescent="0.2">
      <c r="A47" s="383" t="s">
        <v>189</v>
      </c>
      <c r="B47" s="383"/>
      <c r="C47" s="383"/>
      <c r="D47" s="383"/>
      <c r="E47" s="383"/>
      <c r="F47" s="383"/>
      <c r="G47" s="68">
        <f>L39</f>
        <v>0</v>
      </c>
      <c r="K47" t="s">
        <v>74</v>
      </c>
    </row>
    <row r="48" spans="1:32" ht="14.25" x14ac:dyDescent="0.2">
      <c r="B48" s="376" t="s">
        <v>190</v>
      </c>
      <c r="C48" s="377"/>
      <c r="D48" s="377"/>
      <c r="E48" s="377"/>
      <c r="F48" s="377"/>
      <c r="G48" s="68">
        <f>'AN I'!R26+'AN I'!R38+'AN II'!R27+'AN II'!R30</f>
        <v>0</v>
      </c>
    </row>
    <row r="49" spans="1:32" ht="14.25" x14ac:dyDescent="0.2">
      <c r="A49" s="376" t="s">
        <v>191</v>
      </c>
      <c r="B49" s="377"/>
      <c r="C49" s="377"/>
      <c r="D49" s="377"/>
      <c r="E49" s="377"/>
      <c r="F49" s="377"/>
      <c r="G49" s="68">
        <f>'AN II'!R31+'AN II'!R32</f>
        <v>0</v>
      </c>
    </row>
    <row r="50" spans="1:32" ht="15" x14ac:dyDescent="0.25">
      <c r="B50" s="378" t="s">
        <v>69</v>
      </c>
      <c r="C50" s="378"/>
      <c r="D50" s="378"/>
      <c r="E50" s="378"/>
      <c r="F50" s="378"/>
      <c r="G50" s="52">
        <f>SUM(G47:G49)</f>
        <v>0</v>
      </c>
    </row>
    <row r="51" spans="1:32" x14ac:dyDescent="0.2">
      <c r="B51" s="51"/>
    </row>
    <row r="52" spans="1:32" ht="15" x14ac:dyDescent="0.25">
      <c r="B52" s="378" t="s">
        <v>73</v>
      </c>
      <c r="C52" s="378"/>
      <c r="D52" s="378"/>
      <c r="E52" s="378"/>
      <c r="F52" s="378"/>
      <c r="G52" s="70" t="e">
        <f>J39/K39</f>
        <v>#DIV/0!</v>
      </c>
      <c r="L52" s="115"/>
    </row>
    <row r="53" spans="1:32" ht="15" x14ac:dyDescent="0.25">
      <c r="C53" s="374" t="s">
        <v>215</v>
      </c>
      <c r="D53" s="374"/>
      <c r="E53" s="374"/>
      <c r="F53" s="374"/>
      <c r="G53" s="199" t="s">
        <v>216</v>
      </c>
      <c r="K53" s="121"/>
    </row>
    <row r="54" spans="1:32" x14ac:dyDescent="0.2">
      <c r="A54" s="55" t="str">
        <f>Pagina1!A46</f>
        <v>DECAN,</v>
      </c>
      <c r="B54" s="56"/>
      <c r="C54" s="57"/>
      <c r="D54" s="56"/>
      <c r="F54" s="33" t="s">
        <v>208</v>
      </c>
      <c r="H54" s="56"/>
      <c r="J54" s="56"/>
      <c r="K54" s="56" t="str">
        <f>Pagina1!I46</f>
        <v>DIRECTOR DEPARTAMENT,</v>
      </c>
    </row>
    <row r="55" spans="1:32" s="57" customFormat="1" ht="24" customHeight="1" x14ac:dyDescent="0.2">
      <c r="A55" s="131" t="s">
        <v>212</v>
      </c>
      <c r="B55" s="56"/>
      <c r="C55" s="56"/>
      <c r="D55" s="56"/>
      <c r="E55" s="373" t="s">
        <v>242</v>
      </c>
      <c r="F55" s="373"/>
      <c r="G55" s="373"/>
      <c r="H55" s="373"/>
      <c r="K55" s="134" t="str">
        <f>Pagina1!H47</f>
        <v>…………………………..</v>
      </c>
      <c r="L55" s="133"/>
      <c r="M55" s="133"/>
      <c r="N55" s="181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2" x14ac:dyDescent="0.2">
      <c r="B56" s="56"/>
      <c r="C56" s="58"/>
      <c r="D56" s="56"/>
      <c r="E56" s="284"/>
      <c r="F56" s="284"/>
      <c r="G56" s="284"/>
      <c r="H56" s="284"/>
      <c r="I56" s="71"/>
      <c r="J56" s="3"/>
    </row>
    <row r="57" spans="1:32" x14ac:dyDescent="0.2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</row>
    <row r="58" spans="1:32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32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32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32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32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1:32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</row>
    <row r="64" spans="1:32" s="61" customFormat="1" x14ac:dyDescent="0.2">
      <c r="N64" s="181"/>
    </row>
    <row r="65" spans="14:14" s="61" customFormat="1" x14ac:dyDescent="0.2">
      <c r="N65" s="181"/>
    </row>
    <row r="66" spans="14:14" s="61" customFormat="1" x14ac:dyDescent="0.2">
      <c r="N66" s="181"/>
    </row>
    <row r="67" spans="14:14" s="61" customFormat="1" x14ac:dyDescent="0.2">
      <c r="N67" s="181"/>
    </row>
    <row r="68" spans="14:14" s="61" customFormat="1" x14ac:dyDescent="0.2">
      <c r="N68" s="181"/>
    </row>
    <row r="69" spans="14:14" s="61" customFormat="1" x14ac:dyDescent="0.2">
      <c r="N69" s="181"/>
    </row>
    <row r="70" spans="14:14" s="61" customFormat="1" x14ac:dyDescent="0.2">
      <c r="N70" s="181"/>
    </row>
    <row r="71" spans="14:14" s="61" customFormat="1" x14ac:dyDescent="0.2">
      <c r="N71" s="181"/>
    </row>
    <row r="72" spans="14:14" s="61" customFormat="1" x14ac:dyDescent="0.2">
      <c r="N72" s="181"/>
    </row>
    <row r="73" spans="14:14" s="61" customFormat="1" x14ac:dyDescent="0.2">
      <c r="N73" s="181"/>
    </row>
    <row r="74" spans="14:14" s="61" customFormat="1" x14ac:dyDescent="0.2">
      <c r="N74" s="181"/>
    </row>
    <row r="75" spans="14:14" s="61" customFormat="1" x14ac:dyDescent="0.2">
      <c r="N75" s="181"/>
    </row>
    <row r="76" spans="14:14" s="61" customFormat="1" x14ac:dyDescent="0.2">
      <c r="N76" s="181"/>
    </row>
    <row r="77" spans="14:14" s="61" customFormat="1" x14ac:dyDescent="0.2">
      <c r="N77" s="181"/>
    </row>
    <row r="78" spans="14:14" s="61" customFormat="1" x14ac:dyDescent="0.2">
      <c r="N78" s="181"/>
    </row>
    <row r="79" spans="14:14" s="61" customFormat="1" x14ac:dyDescent="0.2">
      <c r="N79" s="181"/>
    </row>
    <row r="80" spans="14:14" s="61" customFormat="1" x14ac:dyDescent="0.2">
      <c r="N80" s="181"/>
    </row>
    <row r="81" spans="14:14" s="61" customFormat="1" x14ac:dyDescent="0.2">
      <c r="N81" s="181"/>
    </row>
    <row r="82" spans="14:14" s="61" customFormat="1" x14ac:dyDescent="0.2">
      <c r="N82" s="181"/>
    </row>
    <row r="83" spans="14:14" s="61" customFormat="1" x14ac:dyDescent="0.2">
      <c r="N83" s="181"/>
    </row>
    <row r="84" spans="14:14" s="61" customFormat="1" x14ac:dyDescent="0.2">
      <c r="N84" s="181"/>
    </row>
    <row r="85" spans="14:14" s="61" customFormat="1" x14ac:dyDescent="0.2">
      <c r="N85" s="181"/>
    </row>
    <row r="86" spans="14:14" s="61" customFormat="1" x14ac:dyDescent="0.2">
      <c r="N86" s="181"/>
    </row>
    <row r="87" spans="14:14" s="61" customFormat="1" x14ac:dyDescent="0.2">
      <c r="N87" s="181"/>
    </row>
    <row r="88" spans="14:14" s="61" customFormat="1" x14ac:dyDescent="0.2">
      <c r="N88" s="181"/>
    </row>
    <row r="89" spans="14:14" s="61" customFormat="1" x14ac:dyDescent="0.2">
      <c r="N89" s="181"/>
    </row>
    <row r="90" spans="14:14" s="61" customFormat="1" x14ac:dyDescent="0.2">
      <c r="N90" s="181"/>
    </row>
    <row r="91" spans="14:14" s="61" customFormat="1" x14ac:dyDescent="0.2">
      <c r="N91" s="181"/>
    </row>
    <row r="92" spans="14:14" s="61" customFormat="1" x14ac:dyDescent="0.2">
      <c r="N92" s="181"/>
    </row>
    <row r="93" spans="14:14" s="61" customFormat="1" x14ac:dyDescent="0.2">
      <c r="N93" s="181"/>
    </row>
    <row r="94" spans="14:14" s="61" customFormat="1" x14ac:dyDescent="0.2">
      <c r="N94" s="181"/>
    </row>
    <row r="95" spans="14:14" s="61" customFormat="1" x14ac:dyDescent="0.2">
      <c r="N95" s="181"/>
    </row>
    <row r="96" spans="14:14" s="61" customFormat="1" x14ac:dyDescent="0.2">
      <c r="N96" s="181"/>
    </row>
    <row r="97" spans="14:14" s="61" customFormat="1" x14ac:dyDescent="0.2">
      <c r="N97" s="181"/>
    </row>
    <row r="98" spans="14:14" s="61" customFormat="1" x14ac:dyDescent="0.2">
      <c r="N98" s="181"/>
    </row>
    <row r="99" spans="14:14" s="61" customFormat="1" x14ac:dyDescent="0.2">
      <c r="N99" s="181"/>
    </row>
    <row r="100" spans="14:14" s="61" customFormat="1" x14ac:dyDescent="0.2">
      <c r="N100" s="181"/>
    </row>
    <row r="101" spans="14:14" s="61" customFormat="1" x14ac:dyDescent="0.2">
      <c r="N101" s="181"/>
    </row>
    <row r="102" spans="14:14" s="61" customFormat="1" x14ac:dyDescent="0.2">
      <c r="N102" s="181"/>
    </row>
    <row r="103" spans="14:14" s="61" customFormat="1" x14ac:dyDescent="0.2">
      <c r="N103" s="181"/>
    </row>
    <row r="104" spans="14:14" s="61" customFormat="1" x14ac:dyDescent="0.2">
      <c r="N104" s="181"/>
    </row>
    <row r="105" spans="14:14" s="61" customFormat="1" x14ac:dyDescent="0.2">
      <c r="N105" s="181"/>
    </row>
    <row r="106" spans="14:14" s="61" customFormat="1" x14ac:dyDescent="0.2">
      <c r="N106" s="181"/>
    </row>
    <row r="107" spans="14:14" s="61" customFormat="1" x14ac:dyDescent="0.2">
      <c r="N107" s="181"/>
    </row>
    <row r="108" spans="14:14" s="61" customFormat="1" x14ac:dyDescent="0.2">
      <c r="N108" s="181"/>
    </row>
    <row r="109" spans="14:14" s="61" customFormat="1" x14ac:dyDescent="0.2">
      <c r="N109" s="181"/>
    </row>
    <row r="110" spans="14:14" s="61" customFormat="1" x14ac:dyDescent="0.2">
      <c r="N110" s="181"/>
    </row>
    <row r="111" spans="14:14" s="61" customFormat="1" x14ac:dyDescent="0.2">
      <c r="N111" s="181"/>
    </row>
    <row r="112" spans="14:14" s="61" customFormat="1" x14ac:dyDescent="0.2">
      <c r="N112" s="181"/>
    </row>
    <row r="113" spans="14:14" s="61" customFormat="1" x14ac:dyDescent="0.2">
      <c r="N113" s="181"/>
    </row>
    <row r="114" spans="14:14" s="61" customFormat="1" x14ac:dyDescent="0.2">
      <c r="N114" s="181"/>
    </row>
    <row r="115" spans="14:14" s="61" customFormat="1" x14ac:dyDescent="0.2">
      <c r="N115" s="181"/>
    </row>
    <row r="116" spans="14:14" s="61" customFormat="1" x14ac:dyDescent="0.2">
      <c r="N116" s="181"/>
    </row>
    <row r="117" spans="14:14" s="61" customFormat="1" x14ac:dyDescent="0.2">
      <c r="N117" s="181"/>
    </row>
    <row r="118" spans="14:14" s="61" customFormat="1" x14ac:dyDescent="0.2">
      <c r="N118" s="181"/>
    </row>
    <row r="119" spans="14:14" s="61" customFormat="1" x14ac:dyDescent="0.2">
      <c r="N119" s="181"/>
    </row>
    <row r="120" spans="14:14" s="61" customFormat="1" x14ac:dyDescent="0.2">
      <c r="N120" s="181"/>
    </row>
    <row r="121" spans="14:14" s="61" customFormat="1" x14ac:dyDescent="0.2">
      <c r="N121" s="181"/>
    </row>
    <row r="122" spans="14:14" s="61" customFormat="1" x14ac:dyDescent="0.2">
      <c r="N122" s="181"/>
    </row>
    <row r="123" spans="14:14" s="61" customFormat="1" x14ac:dyDescent="0.2">
      <c r="N123" s="181"/>
    </row>
    <row r="124" spans="14:14" s="61" customFormat="1" x14ac:dyDescent="0.2">
      <c r="N124" s="181"/>
    </row>
    <row r="125" spans="14:14" s="61" customFormat="1" x14ac:dyDescent="0.2">
      <c r="N125" s="181"/>
    </row>
    <row r="126" spans="14:14" s="61" customFormat="1" x14ac:dyDescent="0.2">
      <c r="N126" s="181"/>
    </row>
    <row r="127" spans="14:14" s="61" customFormat="1" x14ac:dyDescent="0.2">
      <c r="N127" s="181"/>
    </row>
    <row r="128" spans="14:14" s="61" customFormat="1" x14ac:dyDescent="0.2">
      <c r="N128" s="181"/>
    </row>
    <row r="129" spans="14:14" s="61" customFormat="1" x14ac:dyDescent="0.2">
      <c r="N129" s="181"/>
    </row>
    <row r="130" spans="14:14" s="61" customFormat="1" x14ac:dyDescent="0.2">
      <c r="N130" s="181"/>
    </row>
    <row r="131" spans="14:14" s="61" customFormat="1" x14ac:dyDescent="0.2">
      <c r="N131" s="181"/>
    </row>
    <row r="132" spans="14:14" s="61" customFormat="1" x14ac:dyDescent="0.2">
      <c r="N132" s="181"/>
    </row>
  </sheetData>
  <sheetProtection selectLockedCells="1"/>
  <mergeCells count="13">
    <mergeCell ref="E55:H55"/>
    <mergeCell ref="C53:F53"/>
    <mergeCell ref="A15:M15"/>
    <mergeCell ref="A49:F49"/>
    <mergeCell ref="H6:M6"/>
    <mergeCell ref="B52:F52"/>
    <mergeCell ref="I28:I29"/>
    <mergeCell ref="E28:H28"/>
    <mergeCell ref="B48:F48"/>
    <mergeCell ref="I20:I21"/>
    <mergeCell ref="B50:F50"/>
    <mergeCell ref="A47:F47"/>
    <mergeCell ref="C38:D38"/>
  </mergeCells>
  <phoneticPr fontId="3" type="noConversion"/>
  <pageMargins left="0.74803149606299213" right="0.43307086614173229" top="0.35433070866141736" bottom="0.47244094488188981" header="0.15748031496062992" footer="0.27559055118110237"/>
  <pageSetup paperSize="9" scale="89" orientation="portrait" r:id="rId1"/>
  <headerFooter alignWithMargins="0">
    <oddFooter>&amp;LF 487.15/Ed.06_F01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H301"/>
  <sheetViews>
    <sheetView showGridLines="0" view="pageBreakPreview" topLeftCell="A13" zoomScale="80" zoomScaleNormal="115" zoomScaleSheetLayoutView="80" workbookViewId="0">
      <selection activeCell="D23" sqref="D23"/>
    </sheetView>
  </sheetViews>
  <sheetFormatPr defaultColWidth="9.140625" defaultRowHeight="11.25" x14ac:dyDescent="0.2"/>
  <cols>
    <col min="1" max="1" width="9.140625" style="24"/>
    <col min="2" max="2" width="4.28515625" style="3" customWidth="1"/>
    <col min="3" max="3" width="5.28515625" style="3" customWidth="1"/>
    <col min="4" max="4" width="45.85546875" style="3" customWidth="1"/>
    <col min="5" max="5" width="13.28515625" style="3" customWidth="1"/>
    <col min="6" max="6" width="4.140625" style="3" customWidth="1"/>
    <col min="7" max="7" width="7.7109375" style="3" customWidth="1"/>
    <col min="8" max="8" width="6.7109375" style="3" customWidth="1"/>
    <col min="9" max="12" width="3.5703125" style="3" customWidth="1"/>
    <col min="13" max="13" width="4.28515625" style="3" customWidth="1"/>
    <col min="14" max="14" width="5.7109375" style="3" customWidth="1"/>
    <col min="15" max="15" width="6" style="3" customWidth="1"/>
    <col min="16" max="16" width="4.42578125" style="3" customWidth="1"/>
    <col min="17" max="17" width="6.5703125" style="3" customWidth="1"/>
    <col min="18" max="18" width="5.5703125" style="3" customWidth="1"/>
    <col min="19" max="19" width="2.85546875" style="3" customWidth="1"/>
    <col min="20" max="20" width="9.140625" style="73"/>
    <col min="21" max="21" width="4.42578125" style="148" customWidth="1"/>
    <col min="22" max="33" width="4.140625" style="148" customWidth="1"/>
    <col min="34" max="34" width="4.5703125" style="148" customWidth="1"/>
    <col min="35" max="48" width="3.85546875" style="148" customWidth="1"/>
    <col min="49" max="49" width="9.140625" style="148"/>
    <col min="50" max="60" width="9.140625" style="28"/>
    <col min="61" max="16384" width="9.140625" style="3"/>
  </cols>
  <sheetData>
    <row r="1" spans="1:60" s="23" customFormat="1" x14ac:dyDescent="0.2">
      <c r="A1" s="24"/>
      <c r="T1" s="73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 s="2" customFormat="1" ht="15" x14ac:dyDescent="0.2">
      <c r="A2" s="25"/>
      <c r="B2" s="17" t="s">
        <v>77</v>
      </c>
      <c r="T2" s="74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</row>
    <row r="3" spans="1:60" s="2" customFormat="1" ht="15" x14ac:dyDescent="0.2">
      <c r="A3" s="25"/>
      <c r="B3" s="17" t="s">
        <v>16</v>
      </c>
      <c r="N3" s="2" t="str">
        <f>Pagina1!I6</f>
        <v>APROBARE SENAT</v>
      </c>
      <c r="T3" s="74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</row>
    <row r="4" spans="1:60" s="2" customFormat="1" ht="12.75" x14ac:dyDescent="0.2">
      <c r="A4" s="25"/>
      <c r="B4" s="130" t="str">
        <f>Pagina1!D4</f>
        <v>Departamentul …………………………..</v>
      </c>
      <c r="T4" s="74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60" s="2" customFormat="1" ht="12.75" x14ac:dyDescent="0.2">
      <c r="A5" s="25"/>
      <c r="B5" s="130"/>
      <c r="N5" s="2" t="s">
        <v>46</v>
      </c>
      <c r="T5" s="74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s="2" customFormat="1" ht="12.75" x14ac:dyDescent="0.2">
      <c r="A6" s="25"/>
      <c r="B6" s="130"/>
      <c r="N6" s="33" t="str">
        <f>Pagina1!$G$9</f>
        <v>………………………..</v>
      </c>
      <c r="T6" s="74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s="2" customFormat="1" ht="12.75" x14ac:dyDescent="0.2">
      <c r="A7" s="25"/>
      <c r="B7" s="130"/>
      <c r="N7" s="33"/>
      <c r="T7" s="74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</row>
    <row r="8" spans="1:60" ht="15.75" x14ac:dyDescent="0.2">
      <c r="B8" s="416" t="s">
        <v>18</v>
      </c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"/>
    </row>
    <row r="9" spans="1:60" ht="12.75" x14ac:dyDescent="0.2">
      <c r="B9" s="72" t="str">
        <f>CONCATENATE(Pagina1!B11,"  ",Pagina1!D11)</f>
        <v xml:space="preserve">Domeniul:  </v>
      </c>
      <c r="C9" s="2"/>
      <c r="D9" s="2"/>
    </row>
    <row r="10" spans="1:60" ht="12.75" x14ac:dyDescent="0.2">
      <c r="B10" s="123" t="str">
        <f>CONCATENATE(Pagina1!B12,"  ",Pagina1!D12)</f>
        <v xml:space="preserve">Programul de studii:  </v>
      </c>
    </row>
    <row r="11" spans="1:60" x14ac:dyDescent="0.2">
      <c r="B11" s="5"/>
    </row>
    <row r="12" spans="1:60" s="6" customFormat="1" ht="15.75" x14ac:dyDescent="0.2">
      <c r="A12" s="26"/>
      <c r="B12" s="416" t="s">
        <v>27</v>
      </c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"/>
      <c r="T12" s="75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1:60" ht="13.5" thickBot="1" x14ac:dyDescent="0.25">
      <c r="C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0" ht="13.5" customHeight="1" thickBot="1" x14ac:dyDescent="0.25">
      <c r="B14" s="381" t="s">
        <v>19</v>
      </c>
      <c r="C14" s="382"/>
      <c r="D14" s="382"/>
      <c r="E14" s="382"/>
      <c r="F14" s="382"/>
      <c r="G14" s="382"/>
      <c r="H14" s="382"/>
      <c r="I14" s="402"/>
      <c r="J14" s="402"/>
      <c r="K14" s="402"/>
      <c r="L14" s="402"/>
      <c r="M14" s="402"/>
      <c r="N14" s="382"/>
      <c r="O14" s="382"/>
      <c r="P14" s="382"/>
      <c r="Q14" s="382"/>
      <c r="R14" s="430"/>
      <c r="S14" s="8"/>
    </row>
    <row r="15" spans="1:60" s="9" customFormat="1" ht="15" customHeight="1" x14ac:dyDescent="0.2">
      <c r="A15" s="27"/>
      <c r="B15" s="427" t="s">
        <v>0</v>
      </c>
      <c r="C15" s="399" t="s">
        <v>28</v>
      </c>
      <c r="D15" s="399" t="s">
        <v>1</v>
      </c>
      <c r="E15" s="399" t="s">
        <v>3</v>
      </c>
      <c r="F15" s="399" t="s">
        <v>2</v>
      </c>
      <c r="G15" s="399" t="s">
        <v>8</v>
      </c>
      <c r="H15" s="424" t="s">
        <v>9</v>
      </c>
      <c r="I15" s="427" t="s">
        <v>220</v>
      </c>
      <c r="J15" s="399"/>
      <c r="K15" s="399"/>
      <c r="L15" s="399"/>
      <c r="M15" s="441"/>
      <c r="N15" s="438"/>
      <c r="O15" s="439"/>
      <c r="P15" s="439"/>
      <c r="Q15" s="439"/>
      <c r="R15" s="440"/>
      <c r="S15" s="388" t="s">
        <v>34</v>
      </c>
      <c r="T15" s="76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</row>
    <row r="16" spans="1:60" s="9" customFormat="1" ht="15" customHeight="1" x14ac:dyDescent="0.2">
      <c r="A16" s="27"/>
      <c r="B16" s="428"/>
      <c r="C16" s="409"/>
      <c r="D16" s="409"/>
      <c r="E16" s="409"/>
      <c r="F16" s="409"/>
      <c r="G16" s="409"/>
      <c r="H16" s="425"/>
      <c r="I16" s="429" t="s">
        <v>14</v>
      </c>
      <c r="J16" s="410"/>
      <c r="K16" s="410"/>
      <c r="L16" s="410"/>
      <c r="M16" s="426"/>
      <c r="N16" s="316"/>
      <c r="O16" s="291"/>
      <c r="P16" s="291"/>
      <c r="Q16" s="410" t="s">
        <v>225</v>
      </c>
      <c r="R16" s="291"/>
      <c r="S16" s="389"/>
      <c r="T16" s="76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</row>
    <row r="17" spans="1:60" s="9" customFormat="1" ht="18.600000000000001" customHeight="1" thickBot="1" x14ac:dyDescent="0.25">
      <c r="A17" s="27"/>
      <c r="B17" s="429"/>
      <c r="C17" s="410"/>
      <c r="D17" s="410"/>
      <c r="E17" s="410"/>
      <c r="F17" s="410"/>
      <c r="G17" s="410"/>
      <c r="H17" s="426"/>
      <c r="I17" s="292" t="s">
        <v>4</v>
      </c>
      <c r="J17" s="291" t="s">
        <v>5</v>
      </c>
      <c r="K17" s="291" t="s">
        <v>6</v>
      </c>
      <c r="L17" s="291" t="s">
        <v>7</v>
      </c>
      <c r="M17" s="293" t="s">
        <v>221</v>
      </c>
      <c r="N17" s="291" t="s">
        <v>12</v>
      </c>
      <c r="O17" s="291" t="s">
        <v>13</v>
      </c>
      <c r="P17" s="291" t="s">
        <v>196</v>
      </c>
      <c r="Q17" s="410"/>
      <c r="R17" s="291" t="s">
        <v>228</v>
      </c>
      <c r="S17" s="390"/>
      <c r="T17" s="76"/>
      <c r="U17" s="159" t="s">
        <v>26</v>
      </c>
      <c r="V17" s="160" t="s">
        <v>4</v>
      </c>
      <c r="W17" s="160" t="s">
        <v>5</v>
      </c>
      <c r="X17" s="160" t="s">
        <v>6</v>
      </c>
      <c r="Y17" s="160" t="s">
        <v>7</v>
      </c>
      <c r="Z17" s="159" t="s">
        <v>224</v>
      </c>
      <c r="AA17" s="161" t="s">
        <v>12</v>
      </c>
      <c r="AB17" s="162" t="s">
        <v>13</v>
      </c>
      <c r="AC17" s="162" t="s">
        <v>196</v>
      </c>
      <c r="AD17" s="163" t="s">
        <v>225</v>
      </c>
      <c r="AE17" s="163" t="s">
        <v>224</v>
      </c>
      <c r="AF17" s="164"/>
      <c r="AG17" s="159"/>
      <c r="AH17" s="159" t="s">
        <v>13</v>
      </c>
      <c r="AI17" s="159" t="s">
        <v>21</v>
      </c>
      <c r="AJ17" s="159" t="s">
        <v>22</v>
      </c>
      <c r="AK17" s="159" t="s">
        <v>201</v>
      </c>
      <c r="AL17" s="159" t="s">
        <v>24</v>
      </c>
      <c r="AM17" s="159"/>
      <c r="AN17" s="159"/>
      <c r="AO17" s="159"/>
      <c r="AP17" s="159"/>
      <c r="AQ17" s="159"/>
      <c r="AR17" s="159"/>
      <c r="AS17" s="159" t="s">
        <v>34</v>
      </c>
      <c r="AT17" s="159" t="s">
        <v>23</v>
      </c>
      <c r="AU17" s="159" t="s">
        <v>30</v>
      </c>
      <c r="AV17" s="159" t="s">
        <v>25</v>
      </c>
      <c r="AW17" s="159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</row>
    <row r="18" spans="1:60" s="138" customFormat="1" ht="15" customHeight="1" x14ac:dyDescent="0.2">
      <c r="A18" s="135"/>
      <c r="B18" s="139">
        <v>1</v>
      </c>
      <c r="C18" s="140" t="s">
        <v>183</v>
      </c>
      <c r="D18" s="154"/>
      <c r="E18" s="203"/>
      <c r="F18" s="203"/>
      <c r="G18" s="203"/>
      <c r="H18" s="295"/>
      <c r="I18" s="139"/>
      <c r="J18" s="140"/>
      <c r="K18" s="140"/>
      <c r="L18" s="140"/>
      <c r="M18" s="301"/>
      <c r="N18" s="298" t="str">
        <f>IF(I18&lt;&gt;"",I18*14,"")</f>
        <v/>
      </c>
      <c r="O18" s="141" t="str">
        <f>IF(AH18&lt;&gt;0,AH18*14,"")</f>
        <v/>
      </c>
      <c r="P18" s="142">
        <f t="shared" ref="P18:P25" si="0">SUM(N18:O18)</f>
        <v>0</v>
      </c>
      <c r="Q18" s="330">
        <f t="shared" ref="Q18:Q25" si="1">(G18*25)-P18-R18</f>
        <v>0</v>
      </c>
      <c r="R18" s="204">
        <f>M18*14</f>
        <v>0</v>
      </c>
      <c r="S18" s="136"/>
      <c r="T18" s="137"/>
      <c r="U18" s="148">
        <f t="shared" ref="U18:U25" si="2">IF(F18="DL",0,G18)</f>
        <v>0</v>
      </c>
      <c r="V18" s="148">
        <f>IF(F18="DL",0,I18)</f>
        <v>0</v>
      </c>
      <c r="W18" s="148">
        <f>IF(F18="DL",0,J18)</f>
        <v>0</v>
      </c>
      <c r="X18" s="148">
        <f>IF(F18="DL",0,K18)</f>
        <v>0</v>
      </c>
      <c r="Y18" s="148">
        <f t="shared" ref="Y18:Z22" si="3">IF($F$18="DL",0,L18)</f>
        <v>0</v>
      </c>
      <c r="Z18" s="148">
        <f t="shared" si="3"/>
        <v>0</v>
      </c>
      <c r="AA18" s="148" t="str">
        <f t="shared" ref="AA18:AE22" si="4">IF($F18="DL",0,N18)</f>
        <v/>
      </c>
      <c r="AB18" s="166" t="str">
        <f t="shared" si="4"/>
        <v/>
      </c>
      <c r="AC18" s="166">
        <f t="shared" si="4"/>
        <v>0</v>
      </c>
      <c r="AD18" s="166">
        <f t="shared" si="4"/>
        <v>0</v>
      </c>
      <c r="AE18" s="166">
        <f t="shared" si="4"/>
        <v>0</v>
      </c>
      <c r="AF18" s="148"/>
      <c r="AG18" s="148">
        <f>IF(F18="DL",0,1)</f>
        <v>1</v>
      </c>
      <c r="AH18" s="148">
        <f>J18+K18+L18</f>
        <v>0</v>
      </c>
      <c r="AI18" s="148">
        <f>$AG18*IF($C18="F",$P18,0)</f>
        <v>0</v>
      </c>
      <c r="AJ18" s="148">
        <f>$AG18*IF($C18="C",$P18,0)</f>
        <v>0</v>
      </c>
      <c r="AK18" s="148">
        <f>$AG18*IF($C18="A",$P18,0)</f>
        <v>0</v>
      </c>
      <c r="AL18" s="148">
        <f>$AG18*IF($C18="S",$P18,0)</f>
        <v>0</v>
      </c>
      <c r="AM18" s="148"/>
      <c r="AN18" s="148"/>
      <c r="AO18" s="148"/>
      <c r="AP18" s="148"/>
      <c r="AQ18" s="148"/>
      <c r="AR18" s="148"/>
      <c r="AS18" s="148">
        <f>AG18*IF(S18&lt;&gt;"",P18,0)</f>
        <v>0</v>
      </c>
      <c r="AT18" s="148">
        <f t="shared" ref="AT18:AT25" si="5">IF(F18="DI",P18,0)</f>
        <v>0</v>
      </c>
      <c r="AU18" s="148">
        <f t="shared" ref="AU18:AU25" si="6">IF(F18="DO",P18,0)</f>
        <v>0</v>
      </c>
      <c r="AV18" s="148">
        <f t="shared" ref="AV18:AV25" si="7">IF(F18="DL",P18,0)</f>
        <v>0</v>
      </c>
      <c r="AW18" s="148"/>
    </row>
    <row r="19" spans="1:60" s="138" customFormat="1" ht="15" customHeight="1" x14ac:dyDescent="0.2">
      <c r="A19" s="135"/>
      <c r="B19" s="139">
        <v>2</v>
      </c>
      <c r="C19" s="140" t="s">
        <v>183</v>
      </c>
      <c r="D19" s="155"/>
      <c r="E19" s="203"/>
      <c r="F19" s="203"/>
      <c r="G19" s="203"/>
      <c r="H19" s="295"/>
      <c r="I19" s="139"/>
      <c r="J19" s="140"/>
      <c r="K19" s="140"/>
      <c r="L19" s="140"/>
      <c r="M19" s="301"/>
      <c r="N19" s="298" t="str">
        <f>IF(I19&lt;&gt;"",I19*14,"")</f>
        <v/>
      </c>
      <c r="O19" s="141" t="str">
        <f t="shared" ref="O19:O25" si="8">IF(AH19&lt;&gt;0,AH19*14,"")</f>
        <v/>
      </c>
      <c r="P19" s="142">
        <f t="shared" si="0"/>
        <v>0</v>
      </c>
      <c r="Q19" s="330">
        <f t="shared" si="1"/>
        <v>0</v>
      </c>
      <c r="R19" s="204">
        <f t="shared" ref="R19:R25" si="9">M19*14</f>
        <v>0</v>
      </c>
      <c r="S19" s="136"/>
      <c r="T19" s="137"/>
      <c r="U19" s="148">
        <f t="shared" si="2"/>
        <v>0</v>
      </c>
      <c r="V19" s="148">
        <f>IF(F19="DL",0,I19)</f>
        <v>0</v>
      </c>
      <c r="W19" s="148">
        <f>IF(F19="DL",0,J19)</f>
        <v>0</v>
      </c>
      <c r="X19" s="148">
        <f>IF(F19="DL",0,K19)</f>
        <v>0</v>
      </c>
      <c r="Y19" s="148">
        <f t="shared" si="3"/>
        <v>0</v>
      </c>
      <c r="Z19" s="148">
        <f t="shared" si="3"/>
        <v>0</v>
      </c>
      <c r="AA19" s="148" t="str">
        <f t="shared" si="4"/>
        <v/>
      </c>
      <c r="AB19" s="166" t="str">
        <f t="shared" si="4"/>
        <v/>
      </c>
      <c r="AC19" s="166">
        <f t="shared" si="4"/>
        <v>0</v>
      </c>
      <c r="AD19" s="166">
        <f t="shared" si="4"/>
        <v>0</v>
      </c>
      <c r="AE19" s="166">
        <f t="shared" si="4"/>
        <v>0</v>
      </c>
      <c r="AF19" s="148"/>
      <c r="AG19" s="148">
        <f>IF(F19="DL",0,1)</f>
        <v>1</v>
      </c>
      <c r="AH19" s="148">
        <f>J19+K19+L19</f>
        <v>0</v>
      </c>
      <c r="AI19" s="148">
        <f>$AG19*IF($C19="F",$P19,0)</f>
        <v>0</v>
      </c>
      <c r="AJ19" s="148">
        <f>$AG19*IF($C19="C",$P19,0)</f>
        <v>0</v>
      </c>
      <c r="AK19" s="148">
        <f>$AG19*IF($C19="A",$P19,0)</f>
        <v>0</v>
      </c>
      <c r="AL19" s="148">
        <f>$AG19*IF($C19="S",$P19,0)</f>
        <v>0</v>
      </c>
      <c r="AM19" s="148"/>
      <c r="AN19" s="148"/>
      <c r="AO19" s="148"/>
      <c r="AP19" s="148"/>
      <c r="AQ19" s="148"/>
      <c r="AR19" s="148"/>
      <c r="AS19" s="148">
        <f>AG19*IF(S19&lt;&gt;"",P19,0)</f>
        <v>0</v>
      </c>
      <c r="AT19" s="148">
        <f t="shared" si="5"/>
        <v>0</v>
      </c>
      <c r="AU19" s="148">
        <f t="shared" si="6"/>
        <v>0</v>
      </c>
      <c r="AV19" s="148">
        <f t="shared" si="7"/>
        <v>0</v>
      </c>
      <c r="AW19" s="148"/>
    </row>
    <row r="20" spans="1:60" s="138" customFormat="1" ht="15" customHeight="1" x14ac:dyDescent="0.2">
      <c r="A20" s="135"/>
      <c r="B20" s="139">
        <v>3</v>
      </c>
      <c r="C20" s="140" t="s">
        <v>183</v>
      </c>
      <c r="D20" s="155"/>
      <c r="E20" s="203"/>
      <c r="F20" s="203"/>
      <c r="G20" s="203"/>
      <c r="H20" s="295"/>
      <c r="I20" s="139"/>
      <c r="J20" s="140"/>
      <c r="K20" s="140"/>
      <c r="L20" s="140"/>
      <c r="M20" s="301"/>
      <c r="N20" s="298" t="str">
        <f>IF(I20&lt;&gt;"",I20*14,"")</f>
        <v/>
      </c>
      <c r="O20" s="141" t="str">
        <f t="shared" si="8"/>
        <v/>
      </c>
      <c r="P20" s="142">
        <f t="shared" si="0"/>
        <v>0</v>
      </c>
      <c r="Q20" s="330">
        <f t="shared" si="1"/>
        <v>0</v>
      </c>
      <c r="R20" s="204">
        <f t="shared" si="9"/>
        <v>0</v>
      </c>
      <c r="S20" s="136"/>
      <c r="T20" s="137"/>
      <c r="U20" s="148">
        <f t="shared" si="2"/>
        <v>0</v>
      </c>
      <c r="V20" s="148">
        <f>IF(F20="DL",0,I20)</f>
        <v>0</v>
      </c>
      <c r="W20" s="148">
        <f>IF(F20="DL",0,J20)</f>
        <v>0</v>
      </c>
      <c r="X20" s="148">
        <f>IF(F20="DL",0,K20)</f>
        <v>0</v>
      </c>
      <c r="Y20" s="148">
        <f t="shared" si="3"/>
        <v>0</v>
      </c>
      <c r="Z20" s="148">
        <f t="shared" si="3"/>
        <v>0</v>
      </c>
      <c r="AA20" s="148" t="str">
        <f t="shared" si="4"/>
        <v/>
      </c>
      <c r="AB20" s="166" t="str">
        <f t="shared" si="4"/>
        <v/>
      </c>
      <c r="AC20" s="166">
        <f t="shared" si="4"/>
        <v>0</v>
      </c>
      <c r="AD20" s="166">
        <f t="shared" si="4"/>
        <v>0</v>
      </c>
      <c r="AE20" s="166">
        <f t="shared" si="4"/>
        <v>0</v>
      </c>
      <c r="AF20" s="148"/>
      <c r="AG20" s="148">
        <f>IF(F20="DL",0,1)</f>
        <v>1</v>
      </c>
      <c r="AH20" s="148">
        <f>J20+K20+L20</f>
        <v>0</v>
      </c>
      <c r="AI20" s="148">
        <f>$AG20*IF($C20="F",$P20,0)</f>
        <v>0</v>
      </c>
      <c r="AJ20" s="148">
        <f>$AG20*IF($C20="C",$P20,0)</f>
        <v>0</v>
      </c>
      <c r="AK20" s="148">
        <f>$AG20*IF($C20="A",$P20,0)</f>
        <v>0</v>
      </c>
      <c r="AL20" s="148">
        <f>$AG20*IF($C20="S",$P20,0)</f>
        <v>0</v>
      </c>
      <c r="AM20" s="148"/>
      <c r="AN20" s="148"/>
      <c r="AO20" s="148"/>
      <c r="AP20" s="148"/>
      <c r="AQ20" s="148"/>
      <c r="AR20" s="148"/>
      <c r="AS20" s="148">
        <f>AG20*IF(S20&lt;&gt;"",P20,0)</f>
        <v>0</v>
      </c>
      <c r="AT20" s="148">
        <f t="shared" si="5"/>
        <v>0</v>
      </c>
      <c r="AU20" s="148">
        <f t="shared" si="6"/>
        <v>0</v>
      </c>
      <c r="AV20" s="148">
        <f t="shared" si="7"/>
        <v>0</v>
      </c>
      <c r="AW20" s="148"/>
    </row>
    <row r="21" spans="1:60" s="138" customFormat="1" ht="15" customHeight="1" x14ac:dyDescent="0.2">
      <c r="A21" s="135"/>
      <c r="B21" s="139">
        <v>4</v>
      </c>
      <c r="C21" s="140" t="s">
        <v>5</v>
      </c>
      <c r="D21" s="155"/>
      <c r="E21" s="203"/>
      <c r="F21" s="203"/>
      <c r="G21" s="203"/>
      <c r="H21" s="295"/>
      <c r="I21" s="139"/>
      <c r="J21" s="140"/>
      <c r="K21" s="140"/>
      <c r="L21" s="140"/>
      <c r="M21" s="301"/>
      <c r="N21" s="298" t="str">
        <f>IF(I21&lt;&gt;"",I21*14,"")</f>
        <v/>
      </c>
      <c r="O21" s="141" t="str">
        <f t="shared" si="8"/>
        <v/>
      </c>
      <c r="P21" s="142">
        <f t="shared" si="0"/>
        <v>0</v>
      </c>
      <c r="Q21" s="330">
        <f t="shared" si="1"/>
        <v>0</v>
      </c>
      <c r="R21" s="204">
        <f t="shared" si="9"/>
        <v>0</v>
      </c>
      <c r="S21" s="136"/>
      <c r="T21" s="137"/>
      <c r="U21" s="148">
        <f t="shared" si="2"/>
        <v>0</v>
      </c>
      <c r="V21" s="148">
        <f>IF(F21="DL",0,I21)</f>
        <v>0</v>
      </c>
      <c r="W21" s="148">
        <f>IF(F21="DL",0,J21)</f>
        <v>0</v>
      </c>
      <c r="X21" s="148">
        <f>IF(F21="DL",0,K21)</f>
        <v>0</v>
      </c>
      <c r="Y21" s="148">
        <f t="shared" si="3"/>
        <v>0</v>
      </c>
      <c r="Z21" s="148">
        <f t="shared" si="3"/>
        <v>0</v>
      </c>
      <c r="AA21" s="148" t="str">
        <f t="shared" si="4"/>
        <v/>
      </c>
      <c r="AB21" s="166" t="str">
        <f t="shared" si="4"/>
        <v/>
      </c>
      <c r="AC21" s="166">
        <f t="shared" si="4"/>
        <v>0</v>
      </c>
      <c r="AD21" s="166">
        <f t="shared" si="4"/>
        <v>0</v>
      </c>
      <c r="AE21" s="166">
        <f t="shared" si="4"/>
        <v>0</v>
      </c>
      <c r="AF21" s="148"/>
      <c r="AG21" s="148">
        <f>IF(F21="DL",0,1)</f>
        <v>1</v>
      </c>
      <c r="AH21" s="148">
        <f>J21+K21+L21</f>
        <v>0</v>
      </c>
      <c r="AI21" s="148">
        <f>$AG21*IF($C21="F",$P21,0)</f>
        <v>0</v>
      </c>
      <c r="AJ21" s="148">
        <f>$AG21*IF($C21="C",$P21,0)</f>
        <v>0</v>
      </c>
      <c r="AK21" s="148">
        <f>$AG21*IF($C21="A",$P21,0)</f>
        <v>0</v>
      </c>
      <c r="AL21" s="148">
        <f>$AG21*IF($C21="S",$P21,0)</f>
        <v>0</v>
      </c>
      <c r="AM21" s="148"/>
      <c r="AN21" s="148"/>
      <c r="AO21" s="148"/>
      <c r="AP21" s="148"/>
      <c r="AQ21" s="148"/>
      <c r="AR21" s="148"/>
      <c r="AS21" s="148">
        <f>AG21*IF(S21&lt;&gt;"",P21,0)</f>
        <v>0</v>
      </c>
      <c r="AT21" s="148">
        <f t="shared" si="5"/>
        <v>0</v>
      </c>
      <c r="AU21" s="148">
        <f t="shared" si="6"/>
        <v>0</v>
      </c>
      <c r="AV21" s="148">
        <f t="shared" si="7"/>
        <v>0</v>
      </c>
      <c r="AW21" s="148"/>
    </row>
    <row r="22" spans="1:60" s="138" customFormat="1" ht="15" customHeight="1" x14ac:dyDescent="0.2">
      <c r="A22" s="135"/>
      <c r="B22" s="139">
        <v>5</v>
      </c>
      <c r="C22" s="140" t="s">
        <v>183</v>
      </c>
      <c r="D22" s="155"/>
      <c r="E22" s="203"/>
      <c r="F22" s="203"/>
      <c r="G22" s="203"/>
      <c r="H22" s="295"/>
      <c r="I22" s="139"/>
      <c r="J22" s="140"/>
      <c r="K22" s="140"/>
      <c r="L22" s="140"/>
      <c r="M22" s="301"/>
      <c r="N22" s="298" t="str">
        <f>IF(I22&lt;&gt;"",I22*14,"")</f>
        <v/>
      </c>
      <c r="O22" s="141" t="str">
        <f t="shared" si="8"/>
        <v/>
      </c>
      <c r="P22" s="142">
        <f t="shared" si="0"/>
        <v>0</v>
      </c>
      <c r="Q22" s="330">
        <f t="shared" si="1"/>
        <v>0</v>
      </c>
      <c r="R22" s="204">
        <f t="shared" si="9"/>
        <v>0</v>
      </c>
      <c r="S22" s="136"/>
      <c r="T22" s="137"/>
      <c r="U22" s="148">
        <f t="shared" si="2"/>
        <v>0</v>
      </c>
      <c r="V22" s="148">
        <f>IF(F22="DL",0,I22)</f>
        <v>0</v>
      </c>
      <c r="W22" s="148">
        <f>IF(F22="DL",0,J22)</f>
        <v>0</v>
      </c>
      <c r="X22" s="148">
        <f>IF(F22="DL",0,K22)</f>
        <v>0</v>
      </c>
      <c r="Y22" s="148">
        <f t="shared" si="3"/>
        <v>0</v>
      </c>
      <c r="Z22" s="148">
        <f t="shared" si="3"/>
        <v>0</v>
      </c>
      <c r="AA22" s="148" t="str">
        <f t="shared" si="4"/>
        <v/>
      </c>
      <c r="AB22" s="166" t="str">
        <f t="shared" si="4"/>
        <v/>
      </c>
      <c r="AC22" s="166">
        <f t="shared" si="4"/>
        <v>0</v>
      </c>
      <c r="AD22" s="166">
        <f t="shared" si="4"/>
        <v>0</v>
      </c>
      <c r="AE22" s="166">
        <f t="shared" si="4"/>
        <v>0</v>
      </c>
      <c r="AF22" s="148"/>
      <c r="AG22" s="148">
        <f>IF(F22="DL",0,1)</f>
        <v>1</v>
      </c>
      <c r="AH22" s="148">
        <f>J22+K22+L22</f>
        <v>0</v>
      </c>
      <c r="AI22" s="148">
        <f>$AG22*IF($C22="F",$P22,0)</f>
        <v>0</v>
      </c>
      <c r="AJ22" s="148">
        <f>$AG22*IF($C22="C",$P22,0)</f>
        <v>0</v>
      </c>
      <c r="AK22" s="148">
        <f>$AG22*IF($C22="A",$P22,0)</f>
        <v>0</v>
      </c>
      <c r="AL22" s="148">
        <f>$AG22*IF($C22="S",$P22,0)</f>
        <v>0</v>
      </c>
      <c r="AM22" s="148"/>
      <c r="AN22" s="148"/>
      <c r="AO22" s="148"/>
      <c r="AP22" s="148"/>
      <c r="AQ22" s="148"/>
      <c r="AR22" s="148"/>
      <c r="AS22" s="148">
        <f>AG22*IF(S22&lt;&gt;"",P22,0)</f>
        <v>0</v>
      </c>
      <c r="AT22" s="148">
        <f t="shared" si="5"/>
        <v>0</v>
      </c>
      <c r="AU22" s="148">
        <f t="shared" si="6"/>
        <v>0</v>
      </c>
      <c r="AV22" s="148">
        <f t="shared" si="7"/>
        <v>0</v>
      </c>
      <c r="AW22" s="148"/>
    </row>
    <row r="23" spans="1:60" s="138" customFormat="1" ht="15" customHeight="1" x14ac:dyDescent="0.2">
      <c r="A23" s="135"/>
      <c r="B23" s="139">
        <v>6</v>
      </c>
      <c r="C23" s="140" t="s">
        <v>5</v>
      </c>
      <c r="D23" s="155"/>
      <c r="E23" s="203"/>
      <c r="F23" s="203"/>
      <c r="G23" s="203"/>
      <c r="H23" s="295"/>
      <c r="I23" s="139"/>
      <c r="J23" s="140"/>
      <c r="K23" s="140"/>
      <c r="L23" s="140"/>
      <c r="M23" s="301"/>
      <c r="N23" s="298"/>
      <c r="O23" s="141" t="str">
        <f t="shared" si="8"/>
        <v/>
      </c>
      <c r="P23" s="142">
        <f t="shared" si="0"/>
        <v>0</v>
      </c>
      <c r="Q23" s="330">
        <f t="shared" si="1"/>
        <v>0</v>
      </c>
      <c r="R23" s="204">
        <f t="shared" si="9"/>
        <v>0</v>
      </c>
      <c r="S23" s="136"/>
      <c r="T23" s="137"/>
      <c r="U23" s="148">
        <f t="shared" si="2"/>
        <v>0</v>
      </c>
      <c r="V23" s="148"/>
      <c r="W23" s="148"/>
      <c r="X23" s="148"/>
      <c r="Y23" s="148"/>
      <c r="Z23" s="148">
        <f>IF($F$18="DL",0,M23)</f>
        <v>0</v>
      </c>
      <c r="AA23" s="148"/>
      <c r="AB23" s="166"/>
      <c r="AC23" s="166">
        <f t="shared" ref="AC23:AE25" si="10">IF($F23="DL",0,P23)</f>
        <v>0</v>
      </c>
      <c r="AD23" s="166">
        <f t="shared" si="10"/>
        <v>0</v>
      </c>
      <c r="AE23" s="166">
        <f t="shared" si="10"/>
        <v>0</v>
      </c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>
        <f t="shared" si="5"/>
        <v>0</v>
      </c>
      <c r="AU23" s="148">
        <f t="shared" si="6"/>
        <v>0</v>
      </c>
      <c r="AV23" s="148">
        <f t="shared" si="7"/>
        <v>0</v>
      </c>
      <c r="AW23" s="148"/>
    </row>
    <row r="24" spans="1:60" s="138" customFormat="1" ht="14.45" customHeight="1" x14ac:dyDescent="0.2">
      <c r="A24" s="135"/>
      <c r="B24" s="151">
        <v>7</v>
      </c>
      <c r="C24" s="156" t="s">
        <v>4</v>
      </c>
      <c r="D24" s="190"/>
      <c r="E24" s="189"/>
      <c r="F24" s="189"/>
      <c r="G24" s="189"/>
      <c r="H24" s="296"/>
      <c r="I24" s="151"/>
      <c r="J24" s="156"/>
      <c r="K24" s="156"/>
      <c r="L24" s="156"/>
      <c r="M24" s="302"/>
      <c r="N24" s="299" t="str">
        <f>IF(I24&lt;&gt;"",I24*14,"")</f>
        <v/>
      </c>
      <c r="O24" s="200" t="str">
        <f t="shared" ref="O24" si="11">IF(AH24&lt;&gt;0,AH24*14,"")</f>
        <v/>
      </c>
      <c r="P24" s="201">
        <f t="shared" si="0"/>
        <v>0</v>
      </c>
      <c r="Q24" s="340">
        <f t="shared" si="1"/>
        <v>0</v>
      </c>
      <c r="R24" s="341">
        <f t="shared" si="9"/>
        <v>0</v>
      </c>
      <c r="S24" s="136"/>
      <c r="T24" s="137"/>
      <c r="U24" s="148">
        <f t="shared" si="2"/>
        <v>0</v>
      </c>
      <c r="V24" s="148">
        <f>IF(F24="DL",0,I24)</f>
        <v>0</v>
      </c>
      <c r="W24" s="148">
        <f>IF(F24="DL",0,J24)</f>
        <v>0</v>
      </c>
      <c r="X24" s="148">
        <f>IF(F24="DL",0,K24)</f>
        <v>0</v>
      </c>
      <c r="Y24" s="148">
        <f>IF($F$18="DL",0,L24)</f>
        <v>0</v>
      </c>
      <c r="Z24" s="148">
        <f>IF($F$18="DL",0,M24)</f>
        <v>0</v>
      </c>
      <c r="AA24" s="148" t="str">
        <f>IF($F24="DL",0,N24)</f>
        <v/>
      </c>
      <c r="AB24" s="166" t="str">
        <f>IF($F24="DL",0,O24)</f>
        <v/>
      </c>
      <c r="AC24" s="166">
        <f t="shared" si="10"/>
        <v>0</v>
      </c>
      <c r="AD24" s="166">
        <f t="shared" si="10"/>
        <v>0</v>
      </c>
      <c r="AE24" s="166">
        <f t="shared" si="10"/>
        <v>0</v>
      </c>
      <c r="AF24" s="148"/>
      <c r="AG24" s="148">
        <f>IF(F24="DL",0,1)</f>
        <v>1</v>
      </c>
      <c r="AH24" s="148">
        <f>J24+K24+L24</f>
        <v>0</v>
      </c>
      <c r="AI24" s="148">
        <f>$AG24*IF($C24="F",$P24,0)</f>
        <v>0</v>
      </c>
      <c r="AJ24" s="148">
        <f>$AG24*IF($C24="C",$P24,0)</f>
        <v>0</v>
      </c>
      <c r="AK24" s="148">
        <f>$AG24*IF($C24="A",$P24,0)</f>
        <v>0</v>
      </c>
      <c r="AL24" s="148">
        <f>$AG24*IF($C24="S",$P24,0)</f>
        <v>0</v>
      </c>
      <c r="AM24" s="148"/>
      <c r="AN24" s="148"/>
      <c r="AO24" s="148"/>
      <c r="AP24" s="148"/>
      <c r="AQ24" s="148"/>
      <c r="AR24" s="148"/>
      <c r="AS24" s="148">
        <f>AG24*IF(S24&lt;&gt;"",P24,0)</f>
        <v>0</v>
      </c>
      <c r="AT24" s="148">
        <f t="shared" si="5"/>
        <v>0</v>
      </c>
      <c r="AU24" s="148">
        <f t="shared" si="6"/>
        <v>0</v>
      </c>
      <c r="AV24" s="148">
        <f t="shared" si="7"/>
        <v>0</v>
      </c>
      <c r="AW24" s="148"/>
    </row>
    <row r="25" spans="1:60" ht="15" customHeight="1" thickBot="1" x14ac:dyDescent="0.25">
      <c r="A25" s="150"/>
      <c r="B25" s="205">
        <v>8</v>
      </c>
      <c r="C25" s="206" t="s">
        <v>4</v>
      </c>
      <c r="D25" s="186"/>
      <c r="E25" s="207"/>
      <c r="F25" s="207"/>
      <c r="G25" s="207"/>
      <c r="H25" s="297"/>
      <c r="I25" s="151"/>
      <c r="J25" s="156"/>
      <c r="K25" s="156"/>
      <c r="L25" s="156"/>
      <c r="M25" s="302"/>
      <c r="N25" s="300" t="str">
        <f>IF(I25&lt;&gt;"",I25*14,"")</f>
        <v/>
      </c>
      <c r="O25" s="209" t="str">
        <f t="shared" si="8"/>
        <v/>
      </c>
      <c r="P25" s="208">
        <f t="shared" si="0"/>
        <v>0</v>
      </c>
      <c r="Q25" s="340">
        <f t="shared" si="1"/>
        <v>0</v>
      </c>
      <c r="R25" s="341">
        <f t="shared" si="9"/>
        <v>0</v>
      </c>
      <c r="S25" s="16"/>
      <c r="T25" s="153"/>
      <c r="U25" s="148">
        <f t="shared" si="2"/>
        <v>0</v>
      </c>
      <c r="V25" s="148">
        <f>IF(F25="DL",0,I25)</f>
        <v>0</v>
      </c>
      <c r="W25" s="148">
        <f>IF(F25="DL",0,J25)</f>
        <v>0</v>
      </c>
      <c r="X25" s="148">
        <f>IF(F25="DL",0,K25)</f>
        <v>0</v>
      </c>
      <c r="Y25" s="148">
        <f>IF($F$18="DL",0,L25)</f>
        <v>0</v>
      </c>
      <c r="Z25" s="148">
        <f>IF($F$18="DL",0,M25)</f>
        <v>0</v>
      </c>
      <c r="AA25" s="148" t="str">
        <f>IF($F25="DL",0,N25)</f>
        <v/>
      </c>
      <c r="AB25" s="166" t="str">
        <f>IF($F25="DL",0,O25)</f>
        <v/>
      </c>
      <c r="AC25" s="166">
        <f t="shared" si="10"/>
        <v>0</v>
      </c>
      <c r="AD25" s="166">
        <f t="shared" si="10"/>
        <v>0</v>
      </c>
      <c r="AE25" s="166">
        <f t="shared" si="10"/>
        <v>0</v>
      </c>
      <c r="AG25" s="148">
        <f>IF(F25="DL",0,1)</f>
        <v>1</v>
      </c>
      <c r="AH25" s="148">
        <f>J25+K25+L25</f>
        <v>0</v>
      </c>
      <c r="AI25" s="148">
        <f>$AG25*IF($C25="F",$P25,0)</f>
        <v>0</v>
      </c>
      <c r="AJ25" s="148">
        <f>$AG25*IF($C25="C",$P25,0)</f>
        <v>0</v>
      </c>
      <c r="AK25" s="148">
        <f>$AG25*IF($C25="A",$P25,0)</f>
        <v>0</v>
      </c>
      <c r="AL25" s="148">
        <f>$AG25*IF($C25="S",$P25,0)</f>
        <v>0</v>
      </c>
      <c r="AS25" s="148">
        <f>AG25*IF(S25&lt;&gt;"",P25,0)</f>
        <v>0</v>
      </c>
      <c r="AT25" s="148">
        <f t="shared" si="5"/>
        <v>0</v>
      </c>
      <c r="AU25" s="148">
        <f t="shared" si="6"/>
        <v>0</v>
      </c>
      <c r="AV25" s="148">
        <f t="shared" si="7"/>
        <v>0</v>
      </c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1:60" ht="15" customHeight="1" thickBot="1" x14ac:dyDescent="0.25">
      <c r="B26" s="413" t="s">
        <v>71</v>
      </c>
      <c r="C26" s="414"/>
      <c r="D26" s="414"/>
      <c r="E26" s="414"/>
      <c r="F26" s="415"/>
      <c r="G26" s="421">
        <f>SUM(U18:U25)</f>
        <v>0</v>
      </c>
      <c r="H26" s="539" t="s">
        <v>76</v>
      </c>
      <c r="I26" s="303">
        <f>SUM(V18:V25)</f>
        <v>0</v>
      </c>
      <c r="J26" s="304">
        <f>SUM(W18:W25)</f>
        <v>0</v>
      </c>
      <c r="K26" s="304">
        <f>SUM(X18:X25)</f>
        <v>0</v>
      </c>
      <c r="L26" s="304">
        <f>SUM(Y18:Y25)</f>
        <v>0</v>
      </c>
      <c r="M26" s="305">
        <f>SUM(M18:M25)</f>
        <v>0</v>
      </c>
      <c r="N26" s="331">
        <f>AA26</f>
        <v>0</v>
      </c>
      <c r="O26" s="332">
        <f>AB26</f>
        <v>0</v>
      </c>
      <c r="P26" s="332">
        <f>AC26</f>
        <v>0</v>
      </c>
      <c r="Q26" s="332">
        <f>AD26</f>
        <v>0</v>
      </c>
      <c r="R26" s="332">
        <f>AE26</f>
        <v>0</v>
      </c>
      <c r="S26" s="391"/>
      <c r="U26" s="165">
        <f t="shared" ref="U26:AE26" si="12">SUM(U18:U25)</f>
        <v>0</v>
      </c>
      <c r="V26" s="165">
        <f t="shared" si="12"/>
        <v>0</v>
      </c>
      <c r="W26" s="165">
        <f t="shared" si="12"/>
        <v>0</v>
      </c>
      <c r="X26" s="165">
        <f t="shared" si="12"/>
        <v>0</v>
      </c>
      <c r="Y26" s="165">
        <f t="shared" si="12"/>
        <v>0</v>
      </c>
      <c r="Z26" s="165">
        <f t="shared" si="12"/>
        <v>0</v>
      </c>
      <c r="AA26" s="165">
        <f t="shared" si="12"/>
        <v>0</v>
      </c>
      <c r="AB26" s="167">
        <f t="shared" si="12"/>
        <v>0</v>
      </c>
      <c r="AC26" s="167">
        <f t="shared" si="12"/>
        <v>0</v>
      </c>
      <c r="AD26" s="167">
        <f t="shared" si="12"/>
        <v>0</v>
      </c>
      <c r="AE26" s="167">
        <f t="shared" si="12"/>
        <v>0</v>
      </c>
      <c r="AF26" s="165"/>
      <c r="AG26" s="165">
        <f t="shared" ref="AG26:AL26" si="13">SUM(AG18:AG25)</f>
        <v>7</v>
      </c>
      <c r="AH26" s="165">
        <f t="shared" si="13"/>
        <v>0</v>
      </c>
      <c r="AI26" s="165">
        <f t="shared" si="13"/>
        <v>0</v>
      </c>
      <c r="AJ26" s="165">
        <f t="shared" si="13"/>
        <v>0</v>
      </c>
      <c r="AK26" s="165">
        <f t="shared" si="13"/>
        <v>0</v>
      </c>
      <c r="AL26" s="165">
        <f t="shared" si="13"/>
        <v>0</v>
      </c>
      <c r="AM26" s="165"/>
      <c r="AN26" s="165"/>
      <c r="AO26" s="165"/>
      <c r="AP26" s="165"/>
      <c r="AQ26" s="165"/>
      <c r="AR26" s="165"/>
      <c r="AS26" s="165">
        <f>SUM(AS18:AS25)</f>
        <v>0</v>
      </c>
      <c r="AT26" s="165">
        <f>SUM(AT18:AT25)</f>
        <v>0</v>
      </c>
      <c r="AU26" s="165">
        <f>SUM(AU18:AU25)</f>
        <v>0</v>
      </c>
      <c r="AV26" s="165">
        <f>SUM(AV18:AV25)</f>
        <v>0</v>
      </c>
    </row>
    <row r="27" spans="1:60" ht="15" customHeight="1" thickBot="1" x14ac:dyDescent="0.25">
      <c r="B27" s="406"/>
      <c r="C27" s="407"/>
      <c r="D27" s="407"/>
      <c r="E27" s="407"/>
      <c r="F27" s="408"/>
      <c r="G27" s="422"/>
      <c r="H27" s="540" t="s">
        <v>222</v>
      </c>
      <c r="I27" s="442">
        <f>SUM(I26:M26)</f>
        <v>0</v>
      </c>
      <c r="J27" s="443"/>
      <c r="K27" s="443"/>
      <c r="L27" s="443"/>
      <c r="M27" s="444"/>
      <c r="N27" s="431">
        <f>SUM(N26:O26)</f>
        <v>0</v>
      </c>
      <c r="O27" s="432"/>
      <c r="P27" s="417">
        <f>P26+Q26+R26</f>
        <v>0</v>
      </c>
      <c r="Q27" s="418"/>
      <c r="R27" s="418"/>
      <c r="S27" s="392"/>
      <c r="W27" s="165">
        <f>I27</f>
        <v>0</v>
      </c>
    </row>
    <row r="28" spans="1:60" ht="15" customHeight="1" thickBot="1" x14ac:dyDescent="0.25">
      <c r="B28" s="401" t="s">
        <v>20</v>
      </c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393"/>
    </row>
    <row r="29" spans="1:60" s="138" customFormat="1" ht="15" customHeight="1" x14ac:dyDescent="0.2">
      <c r="A29" s="135"/>
      <c r="B29" s="210">
        <v>1</v>
      </c>
      <c r="C29" s="211" t="s">
        <v>5</v>
      </c>
      <c r="D29" s="155"/>
      <c r="E29" s="211"/>
      <c r="F29" s="211"/>
      <c r="G29" s="211"/>
      <c r="H29" s="306"/>
      <c r="I29" s="210"/>
      <c r="J29" s="212"/>
      <c r="K29" s="212"/>
      <c r="L29" s="212"/>
      <c r="M29" s="310"/>
      <c r="N29" s="298" t="str">
        <f t="shared" ref="N29:N37" si="14">IF(I29&lt;&gt;"",I29*14,"")</f>
        <v/>
      </c>
      <c r="O29" s="141" t="str">
        <f>IF(AH29&lt;&gt;0,AH29*14,"")</f>
        <v/>
      </c>
      <c r="P29" s="142">
        <f t="shared" ref="P29:P37" si="15">SUM(N29:O29)</f>
        <v>0</v>
      </c>
      <c r="Q29" s="330">
        <f t="shared" ref="Q29:Q37" si="16">(G29*25)-P29-R29</f>
        <v>0</v>
      </c>
      <c r="R29" s="204">
        <f>M29*14</f>
        <v>0</v>
      </c>
      <c r="S29" s="136"/>
      <c r="T29" s="137"/>
      <c r="U29" s="148">
        <f t="shared" ref="U29:U37" si="17">IF(F29="DL",0,G29)</f>
        <v>0</v>
      </c>
      <c r="V29" s="148">
        <f t="shared" ref="V29:V37" si="18">IF(F29="DL",0,I29)</f>
        <v>0</v>
      </c>
      <c r="W29" s="148">
        <f t="shared" ref="W29:W37" si="19">IF(F29="DL",0,J29)</f>
        <v>0</v>
      </c>
      <c r="X29" s="148">
        <f t="shared" ref="X29:X37" si="20">IF(F29="DL",0,K29)</f>
        <v>0</v>
      </c>
      <c r="Y29" s="148">
        <f t="shared" ref="Y29:Y37" si="21">IF(F29="DL",0,L29)</f>
        <v>0</v>
      </c>
      <c r="Z29" s="148">
        <f t="shared" ref="Z29:Z37" si="22">IF($F$18="DL",0,M29)</f>
        <v>0</v>
      </c>
      <c r="AA29" s="148" t="str">
        <f t="shared" ref="AA29:AA37" si="23">IF($F29="DL",0,N29)</f>
        <v/>
      </c>
      <c r="AB29" s="148" t="str">
        <f t="shared" ref="AB29:AB37" si="24">IF($F29="DL",0,O29)</f>
        <v/>
      </c>
      <c r="AC29" s="148">
        <f t="shared" ref="AC29:AC37" si="25">IF($F29="DL",0,P29)</f>
        <v>0</v>
      </c>
      <c r="AD29" s="148">
        <f t="shared" ref="AD29:AD37" si="26">IF($F29="DL",0,Q29)</f>
        <v>0</v>
      </c>
      <c r="AE29" s="148">
        <f t="shared" ref="AE29:AE37" si="27">IF($F29="DL",0,R29)</f>
        <v>0</v>
      </c>
      <c r="AF29" s="148"/>
      <c r="AG29" s="148">
        <f t="shared" ref="AG29:AG37" si="28">IF(F29="DL",0,1)</f>
        <v>1</v>
      </c>
      <c r="AH29" s="148">
        <f t="shared" ref="AH29:AH37" si="29">J29+K29+L29</f>
        <v>0</v>
      </c>
      <c r="AI29" s="148">
        <f t="shared" ref="AI29:AI37" si="30">$AG29*IF($C29="F",$P29,0)</f>
        <v>0</v>
      </c>
      <c r="AJ29" s="148">
        <f t="shared" ref="AJ29:AJ37" si="31">$AG29*IF($C29="C",$P29,0)</f>
        <v>0</v>
      </c>
      <c r="AK29" s="148">
        <f t="shared" ref="AK29:AK37" si="32">$AG29*IF($C29="A",$P29,0)</f>
        <v>0</v>
      </c>
      <c r="AL29" s="148">
        <f t="shared" ref="AL29:AL37" si="33">$AG29*IF($C29="S",$P29,0)</f>
        <v>0</v>
      </c>
      <c r="AM29" s="148"/>
      <c r="AN29" s="148"/>
      <c r="AO29" s="148"/>
      <c r="AP29" s="148"/>
      <c r="AQ29" s="148"/>
      <c r="AR29" s="148"/>
      <c r="AS29" s="148">
        <f t="shared" ref="AS29:AS37" si="34">AG29*IF(S29&lt;&gt;"",P29,0)</f>
        <v>0</v>
      </c>
      <c r="AT29" s="148">
        <f t="shared" ref="AT29:AT37" si="35">IF(F29="DI",P29,0)</f>
        <v>0</v>
      </c>
      <c r="AU29" s="148">
        <f t="shared" ref="AU29:AU37" si="36">IF(F29="DO",P29,0)</f>
        <v>0</v>
      </c>
      <c r="AV29" s="148">
        <f t="shared" ref="AV29:AV37" si="37">IF(F29="DL",P29,0)</f>
        <v>0</v>
      </c>
      <c r="AW29" s="148"/>
    </row>
    <row r="30" spans="1:60" s="138" customFormat="1" ht="15" customHeight="1" x14ac:dyDescent="0.2">
      <c r="A30" s="135"/>
      <c r="B30" s="139">
        <v>2</v>
      </c>
      <c r="C30" s="203" t="s">
        <v>5</v>
      </c>
      <c r="D30" s="155"/>
      <c r="E30" s="203"/>
      <c r="F30" s="203"/>
      <c r="G30" s="203"/>
      <c r="H30" s="307"/>
      <c r="I30" s="139"/>
      <c r="J30" s="140"/>
      <c r="K30" s="140"/>
      <c r="L30" s="140"/>
      <c r="M30" s="301"/>
      <c r="N30" s="298" t="str">
        <f t="shared" si="14"/>
        <v/>
      </c>
      <c r="O30" s="141" t="str">
        <f t="shared" ref="O30:O37" si="38">IF(AH30&lt;&gt;0,AH30*14,"")</f>
        <v/>
      </c>
      <c r="P30" s="142">
        <f t="shared" si="15"/>
        <v>0</v>
      </c>
      <c r="Q30" s="330">
        <f t="shared" si="16"/>
        <v>0</v>
      </c>
      <c r="R30" s="204">
        <f t="shared" ref="R30:R37" si="39">M30*14</f>
        <v>0</v>
      </c>
      <c r="S30" s="136"/>
      <c r="T30" s="137"/>
      <c r="U30" s="148">
        <f t="shared" si="17"/>
        <v>0</v>
      </c>
      <c r="V30" s="148">
        <f t="shared" si="18"/>
        <v>0</v>
      </c>
      <c r="W30" s="148">
        <f t="shared" si="19"/>
        <v>0</v>
      </c>
      <c r="X30" s="148">
        <f t="shared" si="20"/>
        <v>0</v>
      </c>
      <c r="Y30" s="148">
        <f t="shared" si="21"/>
        <v>0</v>
      </c>
      <c r="Z30" s="148">
        <f t="shared" si="22"/>
        <v>0</v>
      </c>
      <c r="AA30" s="148" t="str">
        <f t="shared" si="23"/>
        <v/>
      </c>
      <c r="AB30" s="148" t="str">
        <f t="shared" si="24"/>
        <v/>
      </c>
      <c r="AC30" s="148">
        <f t="shared" si="25"/>
        <v>0</v>
      </c>
      <c r="AD30" s="148">
        <f t="shared" si="26"/>
        <v>0</v>
      </c>
      <c r="AE30" s="148">
        <f t="shared" si="27"/>
        <v>0</v>
      </c>
      <c r="AF30" s="148"/>
      <c r="AG30" s="148">
        <f t="shared" si="28"/>
        <v>1</v>
      </c>
      <c r="AH30" s="148">
        <f t="shared" si="29"/>
        <v>0</v>
      </c>
      <c r="AI30" s="148">
        <f t="shared" si="30"/>
        <v>0</v>
      </c>
      <c r="AJ30" s="148">
        <f t="shared" si="31"/>
        <v>0</v>
      </c>
      <c r="AK30" s="148">
        <f t="shared" si="32"/>
        <v>0</v>
      </c>
      <c r="AL30" s="148">
        <f t="shared" si="33"/>
        <v>0</v>
      </c>
      <c r="AM30" s="148"/>
      <c r="AN30" s="148"/>
      <c r="AO30" s="148"/>
      <c r="AP30" s="148"/>
      <c r="AQ30" s="148"/>
      <c r="AR30" s="148"/>
      <c r="AS30" s="148">
        <f t="shared" si="34"/>
        <v>0</v>
      </c>
      <c r="AT30" s="148">
        <f t="shared" si="35"/>
        <v>0</v>
      </c>
      <c r="AU30" s="148">
        <f t="shared" si="36"/>
        <v>0</v>
      </c>
      <c r="AV30" s="148">
        <f t="shared" si="37"/>
        <v>0</v>
      </c>
      <c r="AW30" s="148"/>
    </row>
    <row r="31" spans="1:60" s="138" customFormat="1" ht="15" customHeight="1" x14ac:dyDescent="0.2">
      <c r="A31" s="135"/>
      <c r="B31" s="139">
        <v>3</v>
      </c>
      <c r="C31" s="203" t="s">
        <v>5</v>
      </c>
      <c r="D31" s="155"/>
      <c r="E31" s="203"/>
      <c r="F31" s="203"/>
      <c r="G31" s="203"/>
      <c r="H31" s="307"/>
      <c r="I31" s="139"/>
      <c r="J31" s="140"/>
      <c r="K31" s="140"/>
      <c r="L31" s="140"/>
      <c r="M31" s="301"/>
      <c r="N31" s="298" t="str">
        <f t="shared" si="14"/>
        <v/>
      </c>
      <c r="O31" s="141" t="str">
        <f t="shared" si="38"/>
        <v/>
      </c>
      <c r="P31" s="142">
        <f t="shared" si="15"/>
        <v>0</v>
      </c>
      <c r="Q31" s="330">
        <f t="shared" si="16"/>
        <v>0</v>
      </c>
      <c r="R31" s="204">
        <f t="shared" si="39"/>
        <v>0</v>
      </c>
      <c r="S31" s="136"/>
      <c r="T31" s="137"/>
      <c r="U31" s="148">
        <f t="shared" si="17"/>
        <v>0</v>
      </c>
      <c r="V31" s="148">
        <f t="shared" si="18"/>
        <v>0</v>
      </c>
      <c r="W31" s="148">
        <f t="shared" si="19"/>
        <v>0</v>
      </c>
      <c r="X31" s="148">
        <f t="shared" si="20"/>
        <v>0</v>
      </c>
      <c r="Y31" s="148">
        <f t="shared" si="21"/>
        <v>0</v>
      </c>
      <c r="Z31" s="148">
        <f t="shared" si="22"/>
        <v>0</v>
      </c>
      <c r="AA31" s="148" t="str">
        <f t="shared" si="23"/>
        <v/>
      </c>
      <c r="AB31" s="148" t="str">
        <f t="shared" si="24"/>
        <v/>
      </c>
      <c r="AC31" s="148">
        <f t="shared" si="25"/>
        <v>0</v>
      </c>
      <c r="AD31" s="148">
        <f t="shared" si="26"/>
        <v>0</v>
      </c>
      <c r="AE31" s="148">
        <f t="shared" si="27"/>
        <v>0</v>
      </c>
      <c r="AF31" s="148"/>
      <c r="AG31" s="148">
        <f t="shared" si="28"/>
        <v>1</v>
      </c>
      <c r="AH31" s="148">
        <f t="shared" si="29"/>
        <v>0</v>
      </c>
      <c r="AI31" s="148">
        <f t="shared" si="30"/>
        <v>0</v>
      </c>
      <c r="AJ31" s="148">
        <f t="shared" si="31"/>
        <v>0</v>
      </c>
      <c r="AK31" s="148">
        <f t="shared" si="32"/>
        <v>0</v>
      </c>
      <c r="AL31" s="148">
        <f t="shared" si="33"/>
        <v>0</v>
      </c>
      <c r="AM31" s="148"/>
      <c r="AN31" s="148"/>
      <c r="AO31" s="148"/>
      <c r="AP31" s="148"/>
      <c r="AQ31" s="148"/>
      <c r="AR31" s="148"/>
      <c r="AS31" s="148">
        <f t="shared" si="34"/>
        <v>0</v>
      </c>
      <c r="AT31" s="148">
        <f t="shared" si="35"/>
        <v>0</v>
      </c>
      <c r="AU31" s="148">
        <f t="shared" si="36"/>
        <v>0</v>
      </c>
      <c r="AV31" s="148">
        <f t="shared" si="37"/>
        <v>0</v>
      </c>
      <c r="AW31" s="148"/>
    </row>
    <row r="32" spans="1:60" s="138" customFormat="1" ht="15" customHeight="1" x14ac:dyDescent="0.2">
      <c r="A32" s="135"/>
      <c r="B32" s="139">
        <v>4</v>
      </c>
      <c r="C32" s="203" t="s">
        <v>5</v>
      </c>
      <c r="D32" s="155"/>
      <c r="E32" s="203"/>
      <c r="F32" s="203"/>
      <c r="G32" s="203"/>
      <c r="H32" s="307"/>
      <c r="I32" s="139"/>
      <c r="J32" s="140"/>
      <c r="K32" s="140"/>
      <c r="L32" s="140"/>
      <c r="M32" s="301"/>
      <c r="N32" s="298" t="str">
        <f t="shared" si="14"/>
        <v/>
      </c>
      <c r="O32" s="141" t="str">
        <f t="shared" si="38"/>
        <v/>
      </c>
      <c r="P32" s="142">
        <f t="shared" si="15"/>
        <v>0</v>
      </c>
      <c r="Q32" s="330">
        <f t="shared" si="16"/>
        <v>0</v>
      </c>
      <c r="R32" s="204">
        <f t="shared" si="39"/>
        <v>0</v>
      </c>
      <c r="S32" s="136"/>
      <c r="T32" s="137"/>
      <c r="U32" s="148">
        <f t="shared" si="17"/>
        <v>0</v>
      </c>
      <c r="V32" s="148">
        <f t="shared" si="18"/>
        <v>0</v>
      </c>
      <c r="W32" s="148">
        <f t="shared" si="19"/>
        <v>0</v>
      </c>
      <c r="X32" s="148">
        <f t="shared" si="20"/>
        <v>0</v>
      </c>
      <c r="Y32" s="148">
        <f t="shared" si="21"/>
        <v>0</v>
      </c>
      <c r="Z32" s="148">
        <f t="shared" si="22"/>
        <v>0</v>
      </c>
      <c r="AA32" s="148" t="str">
        <f t="shared" si="23"/>
        <v/>
      </c>
      <c r="AB32" s="148" t="str">
        <f t="shared" si="24"/>
        <v/>
      </c>
      <c r="AC32" s="148">
        <f t="shared" si="25"/>
        <v>0</v>
      </c>
      <c r="AD32" s="148">
        <f t="shared" si="26"/>
        <v>0</v>
      </c>
      <c r="AE32" s="148">
        <f t="shared" si="27"/>
        <v>0</v>
      </c>
      <c r="AF32" s="148"/>
      <c r="AG32" s="148">
        <f t="shared" si="28"/>
        <v>1</v>
      </c>
      <c r="AH32" s="148">
        <f t="shared" si="29"/>
        <v>0</v>
      </c>
      <c r="AI32" s="148">
        <f t="shared" si="30"/>
        <v>0</v>
      </c>
      <c r="AJ32" s="148">
        <f t="shared" si="31"/>
        <v>0</v>
      </c>
      <c r="AK32" s="148">
        <f t="shared" si="32"/>
        <v>0</v>
      </c>
      <c r="AL32" s="148">
        <f t="shared" si="33"/>
        <v>0</v>
      </c>
      <c r="AM32" s="148"/>
      <c r="AN32" s="148"/>
      <c r="AO32" s="148"/>
      <c r="AP32" s="148"/>
      <c r="AQ32" s="148"/>
      <c r="AR32" s="148"/>
      <c r="AS32" s="148">
        <f t="shared" si="34"/>
        <v>0</v>
      </c>
      <c r="AT32" s="148">
        <f t="shared" si="35"/>
        <v>0</v>
      </c>
      <c r="AU32" s="148">
        <f t="shared" si="36"/>
        <v>0</v>
      </c>
      <c r="AV32" s="148">
        <f t="shared" si="37"/>
        <v>0</v>
      </c>
      <c r="AW32" s="148"/>
    </row>
    <row r="33" spans="1:60" s="138" customFormat="1" ht="15" customHeight="1" x14ac:dyDescent="0.2">
      <c r="A33" s="135"/>
      <c r="B33" s="139">
        <v>5</v>
      </c>
      <c r="C33" s="203" t="s">
        <v>5</v>
      </c>
      <c r="D33" s="155"/>
      <c r="E33" s="203"/>
      <c r="F33" s="203"/>
      <c r="G33" s="203"/>
      <c r="H33" s="307"/>
      <c r="I33" s="139"/>
      <c r="J33" s="140"/>
      <c r="K33" s="140"/>
      <c r="L33" s="140"/>
      <c r="M33" s="301"/>
      <c r="N33" s="298" t="str">
        <f t="shared" si="14"/>
        <v/>
      </c>
      <c r="O33" s="141" t="str">
        <f t="shared" si="38"/>
        <v/>
      </c>
      <c r="P33" s="142">
        <f t="shared" si="15"/>
        <v>0</v>
      </c>
      <c r="Q33" s="330">
        <f t="shared" si="16"/>
        <v>0</v>
      </c>
      <c r="R33" s="204">
        <f t="shared" si="39"/>
        <v>0</v>
      </c>
      <c r="S33" s="136"/>
      <c r="T33" s="137"/>
      <c r="U33" s="148">
        <f t="shared" si="17"/>
        <v>0</v>
      </c>
      <c r="V33" s="148">
        <f t="shared" si="18"/>
        <v>0</v>
      </c>
      <c r="W33" s="148">
        <f t="shared" si="19"/>
        <v>0</v>
      </c>
      <c r="X33" s="148">
        <f t="shared" si="20"/>
        <v>0</v>
      </c>
      <c r="Y33" s="148">
        <f t="shared" si="21"/>
        <v>0</v>
      </c>
      <c r="Z33" s="148">
        <f t="shared" si="22"/>
        <v>0</v>
      </c>
      <c r="AA33" s="148" t="str">
        <f t="shared" si="23"/>
        <v/>
      </c>
      <c r="AB33" s="148" t="str">
        <f t="shared" si="24"/>
        <v/>
      </c>
      <c r="AC33" s="148">
        <f t="shared" si="25"/>
        <v>0</v>
      </c>
      <c r="AD33" s="148">
        <f t="shared" si="26"/>
        <v>0</v>
      </c>
      <c r="AE33" s="148">
        <f t="shared" si="27"/>
        <v>0</v>
      </c>
      <c r="AF33" s="148"/>
      <c r="AG33" s="148">
        <f t="shared" si="28"/>
        <v>1</v>
      </c>
      <c r="AH33" s="148">
        <f t="shared" si="29"/>
        <v>0</v>
      </c>
      <c r="AI33" s="148">
        <f t="shared" si="30"/>
        <v>0</v>
      </c>
      <c r="AJ33" s="148">
        <f t="shared" si="31"/>
        <v>0</v>
      </c>
      <c r="AK33" s="148">
        <f t="shared" si="32"/>
        <v>0</v>
      </c>
      <c r="AL33" s="148">
        <f t="shared" si="33"/>
        <v>0</v>
      </c>
      <c r="AM33" s="148"/>
      <c r="AN33" s="148"/>
      <c r="AO33" s="148"/>
      <c r="AP33" s="148"/>
      <c r="AQ33" s="148"/>
      <c r="AR33" s="148"/>
      <c r="AS33" s="148">
        <f t="shared" si="34"/>
        <v>0</v>
      </c>
      <c r="AT33" s="148">
        <f t="shared" si="35"/>
        <v>0</v>
      </c>
      <c r="AU33" s="148">
        <f t="shared" si="36"/>
        <v>0</v>
      </c>
      <c r="AV33" s="148">
        <f t="shared" si="37"/>
        <v>0</v>
      </c>
      <c r="AW33" s="148"/>
    </row>
    <row r="34" spans="1:60" s="138" customFormat="1" ht="15" customHeight="1" x14ac:dyDescent="0.2">
      <c r="A34" s="135"/>
      <c r="B34" s="139">
        <v>6</v>
      </c>
      <c r="C34" s="203" t="s">
        <v>5</v>
      </c>
      <c r="D34" s="155"/>
      <c r="E34" s="203"/>
      <c r="F34" s="203"/>
      <c r="G34" s="203"/>
      <c r="H34" s="307"/>
      <c r="I34" s="139"/>
      <c r="J34" s="140"/>
      <c r="K34" s="140"/>
      <c r="L34" s="140"/>
      <c r="M34" s="301"/>
      <c r="N34" s="298" t="str">
        <f t="shared" si="14"/>
        <v/>
      </c>
      <c r="O34" s="141" t="str">
        <f t="shared" si="38"/>
        <v/>
      </c>
      <c r="P34" s="142">
        <f t="shared" si="15"/>
        <v>0</v>
      </c>
      <c r="Q34" s="330">
        <f t="shared" si="16"/>
        <v>0</v>
      </c>
      <c r="R34" s="204">
        <f t="shared" si="39"/>
        <v>0</v>
      </c>
      <c r="S34" s="136"/>
      <c r="T34" s="137"/>
      <c r="U34" s="148">
        <f t="shared" si="17"/>
        <v>0</v>
      </c>
      <c r="V34" s="148">
        <f t="shared" si="18"/>
        <v>0</v>
      </c>
      <c r="W34" s="148">
        <f t="shared" si="19"/>
        <v>0</v>
      </c>
      <c r="X34" s="148">
        <f t="shared" si="20"/>
        <v>0</v>
      </c>
      <c r="Y34" s="148">
        <f t="shared" si="21"/>
        <v>0</v>
      </c>
      <c r="Z34" s="148">
        <f t="shared" si="22"/>
        <v>0</v>
      </c>
      <c r="AA34" s="148" t="str">
        <f t="shared" si="23"/>
        <v/>
      </c>
      <c r="AB34" s="148" t="str">
        <f t="shared" si="24"/>
        <v/>
      </c>
      <c r="AC34" s="148">
        <f t="shared" si="25"/>
        <v>0</v>
      </c>
      <c r="AD34" s="148">
        <f t="shared" si="26"/>
        <v>0</v>
      </c>
      <c r="AE34" s="148">
        <f t="shared" si="27"/>
        <v>0</v>
      </c>
      <c r="AF34" s="148"/>
      <c r="AG34" s="148">
        <f t="shared" si="28"/>
        <v>1</v>
      </c>
      <c r="AH34" s="148">
        <f t="shared" si="29"/>
        <v>0</v>
      </c>
      <c r="AI34" s="148">
        <f t="shared" si="30"/>
        <v>0</v>
      </c>
      <c r="AJ34" s="148">
        <f t="shared" si="31"/>
        <v>0</v>
      </c>
      <c r="AK34" s="148">
        <f t="shared" si="32"/>
        <v>0</v>
      </c>
      <c r="AL34" s="148">
        <f t="shared" si="33"/>
        <v>0</v>
      </c>
      <c r="AM34" s="148"/>
      <c r="AN34" s="148"/>
      <c r="AO34" s="148"/>
      <c r="AP34" s="148"/>
      <c r="AQ34" s="148"/>
      <c r="AR34" s="148"/>
      <c r="AS34" s="148">
        <f t="shared" si="34"/>
        <v>0</v>
      </c>
      <c r="AT34" s="148">
        <f t="shared" si="35"/>
        <v>0</v>
      </c>
      <c r="AU34" s="148">
        <f t="shared" si="36"/>
        <v>0</v>
      </c>
      <c r="AV34" s="148">
        <f t="shared" si="37"/>
        <v>0</v>
      </c>
      <c r="AW34" s="148"/>
    </row>
    <row r="35" spans="1:60" ht="15" customHeight="1" x14ac:dyDescent="0.2">
      <c r="A35" s="150"/>
      <c r="B35" s="151">
        <v>7</v>
      </c>
      <c r="C35" s="189" t="s">
        <v>4</v>
      </c>
      <c r="D35" s="190"/>
      <c r="E35" s="189"/>
      <c r="F35" s="189"/>
      <c r="G35" s="189"/>
      <c r="H35" s="308"/>
      <c r="I35" s="151"/>
      <c r="J35" s="156"/>
      <c r="K35" s="156"/>
      <c r="L35" s="156"/>
      <c r="M35" s="302"/>
      <c r="N35" s="319" t="str">
        <f t="shared" si="14"/>
        <v/>
      </c>
      <c r="O35" s="193" t="str">
        <f t="shared" si="38"/>
        <v/>
      </c>
      <c r="P35" s="194">
        <f t="shared" si="15"/>
        <v>0</v>
      </c>
      <c r="Q35" s="340">
        <f t="shared" si="16"/>
        <v>0</v>
      </c>
      <c r="R35" s="341">
        <f t="shared" si="39"/>
        <v>0</v>
      </c>
      <c r="S35" s="16"/>
      <c r="T35" s="153"/>
      <c r="U35" s="148">
        <f t="shared" si="17"/>
        <v>0</v>
      </c>
      <c r="V35" s="148">
        <f t="shared" si="18"/>
        <v>0</v>
      </c>
      <c r="W35" s="148">
        <f t="shared" si="19"/>
        <v>0</v>
      </c>
      <c r="X35" s="148">
        <f t="shared" si="20"/>
        <v>0</v>
      </c>
      <c r="Y35" s="148">
        <f t="shared" si="21"/>
        <v>0</v>
      </c>
      <c r="Z35" s="148">
        <f t="shared" si="22"/>
        <v>0</v>
      </c>
      <c r="AA35" s="148" t="str">
        <f t="shared" si="23"/>
        <v/>
      </c>
      <c r="AB35" s="148" t="str">
        <f t="shared" si="24"/>
        <v/>
      </c>
      <c r="AC35" s="148">
        <f t="shared" si="25"/>
        <v>0</v>
      </c>
      <c r="AD35" s="148">
        <f t="shared" si="26"/>
        <v>0</v>
      </c>
      <c r="AE35" s="148">
        <f t="shared" si="27"/>
        <v>0</v>
      </c>
      <c r="AG35" s="148">
        <f t="shared" si="28"/>
        <v>1</v>
      </c>
      <c r="AH35" s="148">
        <f t="shared" si="29"/>
        <v>0</v>
      </c>
      <c r="AI35" s="148">
        <f t="shared" si="30"/>
        <v>0</v>
      </c>
      <c r="AJ35" s="148">
        <f t="shared" si="31"/>
        <v>0</v>
      </c>
      <c r="AK35" s="148">
        <f t="shared" si="32"/>
        <v>0</v>
      </c>
      <c r="AL35" s="148">
        <f t="shared" si="33"/>
        <v>0</v>
      </c>
      <c r="AS35" s="148">
        <f t="shared" si="34"/>
        <v>0</v>
      </c>
      <c r="AT35" s="148">
        <f t="shared" si="35"/>
        <v>0</v>
      </c>
      <c r="AU35" s="148">
        <f t="shared" si="36"/>
        <v>0</v>
      </c>
      <c r="AV35" s="148">
        <f t="shared" si="37"/>
        <v>0</v>
      </c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ht="15" customHeight="1" x14ac:dyDescent="0.2">
      <c r="A36" s="150"/>
      <c r="B36" s="151">
        <v>8</v>
      </c>
      <c r="C36" s="189" t="s">
        <v>4</v>
      </c>
      <c r="D36" s="190"/>
      <c r="E36" s="189"/>
      <c r="F36" s="189"/>
      <c r="G36" s="189"/>
      <c r="H36" s="308"/>
      <c r="I36" s="151"/>
      <c r="J36" s="156"/>
      <c r="K36" s="156"/>
      <c r="L36" s="156"/>
      <c r="M36" s="302"/>
      <c r="N36" s="319" t="str">
        <f t="shared" si="14"/>
        <v/>
      </c>
      <c r="O36" s="193" t="str">
        <f t="shared" si="38"/>
        <v/>
      </c>
      <c r="P36" s="194">
        <f t="shared" si="15"/>
        <v>0</v>
      </c>
      <c r="Q36" s="340">
        <f t="shared" si="16"/>
        <v>0</v>
      </c>
      <c r="R36" s="341">
        <f t="shared" si="39"/>
        <v>0</v>
      </c>
      <c r="S36" s="16"/>
      <c r="T36" s="153"/>
      <c r="U36" s="148">
        <f t="shared" si="17"/>
        <v>0</v>
      </c>
      <c r="V36" s="148">
        <f t="shared" si="18"/>
        <v>0</v>
      </c>
      <c r="W36" s="148">
        <f t="shared" si="19"/>
        <v>0</v>
      </c>
      <c r="X36" s="148">
        <f t="shared" si="20"/>
        <v>0</v>
      </c>
      <c r="Y36" s="148">
        <f t="shared" si="21"/>
        <v>0</v>
      </c>
      <c r="Z36" s="148">
        <f t="shared" si="22"/>
        <v>0</v>
      </c>
      <c r="AA36" s="148" t="str">
        <f t="shared" si="23"/>
        <v/>
      </c>
      <c r="AB36" s="148" t="str">
        <f t="shared" si="24"/>
        <v/>
      </c>
      <c r="AC36" s="148">
        <f t="shared" si="25"/>
        <v>0</v>
      </c>
      <c r="AD36" s="148">
        <f t="shared" si="26"/>
        <v>0</v>
      </c>
      <c r="AE36" s="148">
        <f t="shared" si="27"/>
        <v>0</v>
      </c>
      <c r="AG36" s="148">
        <f t="shared" si="28"/>
        <v>1</v>
      </c>
      <c r="AH36" s="148">
        <f t="shared" si="29"/>
        <v>0</v>
      </c>
      <c r="AI36" s="148">
        <f t="shared" si="30"/>
        <v>0</v>
      </c>
      <c r="AJ36" s="148">
        <f t="shared" si="31"/>
        <v>0</v>
      </c>
      <c r="AK36" s="148">
        <f t="shared" si="32"/>
        <v>0</v>
      </c>
      <c r="AL36" s="148">
        <f t="shared" si="33"/>
        <v>0</v>
      </c>
      <c r="AS36" s="148">
        <f t="shared" si="34"/>
        <v>0</v>
      </c>
      <c r="AT36" s="148">
        <f t="shared" si="35"/>
        <v>0</v>
      </c>
      <c r="AU36" s="148">
        <f t="shared" si="36"/>
        <v>0</v>
      </c>
      <c r="AV36" s="148">
        <f t="shared" si="37"/>
        <v>0</v>
      </c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60" ht="15" customHeight="1" thickBot="1" x14ac:dyDescent="0.25">
      <c r="B37" s="205">
        <v>9</v>
      </c>
      <c r="C37" s="207" t="s">
        <v>4</v>
      </c>
      <c r="D37" s="186"/>
      <c r="E37" s="207"/>
      <c r="F37" s="206"/>
      <c r="G37" s="206"/>
      <c r="H37" s="297"/>
      <c r="I37" s="215"/>
      <c r="J37" s="311"/>
      <c r="K37" s="311"/>
      <c r="L37" s="311"/>
      <c r="M37" s="312"/>
      <c r="N37" s="319" t="str">
        <f t="shared" si="14"/>
        <v/>
      </c>
      <c r="O37" s="193" t="str">
        <f t="shared" si="38"/>
        <v/>
      </c>
      <c r="P37" s="194">
        <f t="shared" si="15"/>
        <v>0</v>
      </c>
      <c r="Q37" s="340">
        <f t="shared" si="16"/>
        <v>0</v>
      </c>
      <c r="R37" s="341">
        <f t="shared" si="39"/>
        <v>0</v>
      </c>
      <c r="S37" s="16"/>
      <c r="U37" s="148">
        <f t="shared" si="17"/>
        <v>0</v>
      </c>
      <c r="V37" s="148">
        <f t="shared" si="18"/>
        <v>0</v>
      </c>
      <c r="W37" s="148">
        <f t="shared" si="19"/>
        <v>0</v>
      </c>
      <c r="X37" s="148">
        <f t="shared" si="20"/>
        <v>0</v>
      </c>
      <c r="Y37" s="148">
        <f t="shared" si="21"/>
        <v>0</v>
      </c>
      <c r="Z37" s="148">
        <f t="shared" si="22"/>
        <v>0</v>
      </c>
      <c r="AA37" s="148" t="str">
        <f t="shared" si="23"/>
        <v/>
      </c>
      <c r="AB37" s="148" t="str">
        <f t="shared" si="24"/>
        <v/>
      </c>
      <c r="AC37" s="148">
        <f t="shared" si="25"/>
        <v>0</v>
      </c>
      <c r="AD37" s="148">
        <f t="shared" si="26"/>
        <v>0</v>
      </c>
      <c r="AE37" s="148">
        <f t="shared" si="27"/>
        <v>0</v>
      </c>
      <c r="AG37" s="148">
        <f t="shared" si="28"/>
        <v>1</v>
      </c>
      <c r="AH37" s="148">
        <f t="shared" si="29"/>
        <v>0</v>
      </c>
      <c r="AI37" s="148">
        <f t="shared" si="30"/>
        <v>0</v>
      </c>
      <c r="AJ37" s="148">
        <f t="shared" si="31"/>
        <v>0</v>
      </c>
      <c r="AK37" s="148">
        <f t="shared" si="32"/>
        <v>0</v>
      </c>
      <c r="AL37" s="148">
        <f t="shared" si="33"/>
        <v>0</v>
      </c>
      <c r="AS37" s="148">
        <f t="shared" si="34"/>
        <v>0</v>
      </c>
      <c r="AT37" s="148">
        <f t="shared" si="35"/>
        <v>0</v>
      </c>
      <c r="AU37" s="148">
        <f t="shared" si="36"/>
        <v>0</v>
      </c>
      <c r="AV37" s="148">
        <f t="shared" si="37"/>
        <v>0</v>
      </c>
    </row>
    <row r="38" spans="1:60" ht="15" customHeight="1" thickBot="1" x14ac:dyDescent="0.25">
      <c r="B38" s="403" t="s">
        <v>71</v>
      </c>
      <c r="C38" s="404"/>
      <c r="D38" s="404"/>
      <c r="E38" s="404"/>
      <c r="F38" s="405"/>
      <c r="G38" s="423">
        <f>SUM(U29:U37)</f>
        <v>0</v>
      </c>
      <c r="H38" s="541" t="s">
        <v>234</v>
      </c>
      <c r="I38" s="313">
        <f>SUM(V29:V37)</f>
        <v>0</v>
      </c>
      <c r="J38" s="314">
        <f>SUM(W29:W37)</f>
        <v>0</v>
      </c>
      <c r="K38" s="314">
        <f>SUM(X29:X37)</f>
        <v>0</v>
      </c>
      <c r="L38" s="314">
        <f>SUM(Y29:Y37)</f>
        <v>0</v>
      </c>
      <c r="M38" s="315">
        <f>SUM(M29:M37)</f>
        <v>0</v>
      </c>
      <c r="N38" s="331">
        <f>AA38</f>
        <v>0</v>
      </c>
      <c r="O38" s="332">
        <f>AB38</f>
        <v>0</v>
      </c>
      <c r="P38" s="332">
        <f>AC38</f>
        <v>0</v>
      </c>
      <c r="Q38" s="332">
        <f>AD38</f>
        <v>0</v>
      </c>
      <c r="R38" s="332">
        <f>AE38</f>
        <v>0</v>
      </c>
      <c r="S38" s="394"/>
      <c r="U38" s="165">
        <f t="shared" ref="U38:AE38" si="40">SUM(U29:U37)</f>
        <v>0</v>
      </c>
      <c r="V38" s="165">
        <f t="shared" si="40"/>
        <v>0</v>
      </c>
      <c r="W38" s="165">
        <f t="shared" si="40"/>
        <v>0</v>
      </c>
      <c r="X38" s="165">
        <f t="shared" si="40"/>
        <v>0</v>
      </c>
      <c r="Y38" s="165">
        <f t="shared" si="40"/>
        <v>0</v>
      </c>
      <c r="Z38" s="148">
        <f t="shared" si="40"/>
        <v>0</v>
      </c>
      <c r="AA38" s="165">
        <f t="shared" si="40"/>
        <v>0</v>
      </c>
      <c r="AB38" s="165">
        <f t="shared" si="40"/>
        <v>0</v>
      </c>
      <c r="AC38" s="165">
        <f t="shared" si="40"/>
        <v>0</v>
      </c>
      <c r="AD38" s="165">
        <f t="shared" si="40"/>
        <v>0</v>
      </c>
      <c r="AE38" s="165">
        <f t="shared" si="40"/>
        <v>0</v>
      </c>
      <c r="AF38" s="165"/>
      <c r="AG38" s="165">
        <f t="shared" ref="AG38:AL38" si="41">SUM(AG29:AG37)</f>
        <v>9</v>
      </c>
      <c r="AH38" s="165">
        <f t="shared" si="41"/>
        <v>0</v>
      </c>
      <c r="AI38" s="165">
        <f t="shared" si="41"/>
        <v>0</v>
      </c>
      <c r="AJ38" s="165">
        <f t="shared" si="41"/>
        <v>0</v>
      </c>
      <c r="AK38" s="165">
        <f t="shared" si="41"/>
        <v>0</v>
      </c>
      <c r="AL38" s="165">
        <f t="shared" si="41"/>
        <v>0</v>
      </c>
      <c r="AM38" s="165"/>
      <c r="AN38" s="165"/>
      <c r="AO38" s="165"/>
      <c r="AP38" s="165"/>
      <c r="AQ38" s="165"/>
      <c r="AR38" s="165"/>
      <c r="AS38" s="165">
        <f>SUM(AS29:AS37)</f>
        <v>0</v>
      </c>
      <c r="AT38" s="165">
        <f>SUM(AT29:AT37)</f>
        <v>0</v>
      </c>
      <c r="AU38" s="165">
        <f>SUM(AU29:AU37)</f>
        <v>0</v>
      </c>
      <c r="AV38" s="165">
        <f>SUM(AV29:AV37)</f>
        <v>0</v>
      </c>
    </row>
    <row r="39" spans="1:60" ht="15" customHeight="1" thickBot="1" x14ac:dyDescent="0.25">
      <c r="B39" s="406"/>
      <c r="C39" s="407"/>
      <c r="D39" s="407"/>
      <c r="E39" s="407"/>
      <c r="F39" s="408"/>
      <c r="G39" s="422"/>
      <c r="H39" s="542" t="s">
        <v>200</v>
      </c>
      <c r="I39" s="445">
        <f>SUM(I38:M38)</f>
        <v>0</v>
      </c>
      <c r="J39" s="446"/>
      <c r="K39" s="446"/>
      <c r="L39" s="446"/>
      <c r="M39" s="447"/>
      <c r="N39" s="431">
        <f>SUM(N38:O38)</f>
        <v>0</v>
      </c>
      <c r="O39" s="432"/>
      <c r="P39" s="417">
        <f>P38+Q38+R38</f>
        <v>0</v>
      </c>
      <c r="Q39" s="418"/>
      <c r="R39" s="418"/>
      <c r="S39" s="395"/>
      <c r="W39" s="165">
        <f>I39</f>
        <v>0</v>
      </c>
    </row>
    <row r="40" spans="1:60" ht="15" customHeight="1" thickBot="1" x14ac:dyDescent="0.25">
      <c r="B40" s="413" t="s">
        <v>72</v>
      </c>
      <c r="C40" s="414"/>
      <c r="D40" s="414"/>
      <c r="E40" s="414"/>
      <c r="F40" s="415"/>
      <c r="G40" s="421">
        <f>G26+G38</f>
        <v>0</v>
      </c>
      <c r="H40" s="543" t="s">
        <v>235</v>
      </c>
      <c r="I40" s="10">
        <f t="shared" ref="I40:O40" si="42">I26+I38</f>
        <v>0</v>
      </c>
      <c r="J40" s="10">
        <f t="shared" si="42"/>
        <v>0</v>
      </c>
      <c r="K40" s="10">
        <f t="shared" si="42"/>
        <v>0</v>
      </c>
      <c r="L40" s="11">
        <f t="shared" si="42"/>
        <v>0</v>
      </c>
      <c r="M40" s="11">
        <f t="shared" si="42"/>
        <v>0</v>
      </c>
      <c r="N40" s="332">
        <f t="shared" si="42"/>
        <v>0</v>
      </c>
      <c r="O40" s="336">
        <f t="shared" si="42"/>
        <v>0</v>
      </c>
      <c r="P40" s="335">
        <f>SUM(P26+P38)</f>
        <v>0</v>
      </c>
      <c r="Q40" s="339">
        <f>Q26+Q38</f>
        <v>0</v>
      </c>
      <c r="R40" s="339">
        <f>R26+R38</f>
        <v>0</v>
      </c>
      <c r="S40" s="395"/>
      <c r="AA40" s="148">
        <f>AA38+AA26</f>
        <v>0</v>
      </c>
      <c r="AB40" s="148">
        <f>AB38+AB26</f>
        <v>0</v>
      </c>
      <c r="AC40" s="148">
        <f>AC38+AC26</f>
        <v>0</v>
      </c>
      <c r="AD40" s="148">
        <f>AD38+AD26</f>
        <v>0</v>
      </c>
      <c r="AE40" s="148">
        <f>AE38+AE26</f>
        <v>0</v>
      </c>
      <c r="AG40" s="148">
        <f t="shared" ref="AG40:AV40" si="43">AG38+AG26</f>
        <v>16</v>
      </c>
      <c r="AH40" s="148">
        <f t="shared" si="43"/>
        <v>0</v>
      </c>
      <c r="AI40" s="148">
        <f t="shared" si="43"/>
        <v>0</v>
      </c>
      <c r="AJ40" s="148">
        <f t="shared" si="43"/>
        <v>0</v>
      </c>
      <c r="AK40" s="148">
        <f t="shared" si="43"/>
        <v>0</v>
      </c>
      <c r="AL40" s="148">
        <f t="shared" si="43"/>
        <v>0</v>
      </c>
      <c r="AM40" s="148">
        <f t="shared" si="43"/>
        <v>0</v>
      </c>
      <c r="AN40" s="148">
        <f t="shared" si="43"/>
        <v>0</v>
      </c>
      <c r="AO40" s="148">
        <f t="shared" si="43"/>
        <v>0</v>
      </c>
      <c r="AP40" s="148">
        <f t="shared" si="43"/>
        <v>0</v>
      </c>
      <c r="AQ40" s="148">
        <f t="shared" si="43"/>
        <v>0</v>
      </c>
      <c r="AR40" s="148">
        <f t="shared" si="43"/>
        <v>0</v>
      </c>
      <c r="AS40" s="148">
        <f t="shared" si="43"/>
        <v>0</v>
      </c>
      <c r="AT40" s="148">
        <f t="shared" si="43"/>
        <v>0</v>
      </c>
      <c r="AU40" s="148">
        <f t="shared" si="43"/>
        <v>0</v>
      </c>
      <c r="AV40" s="148">
        <f t="shared" si="43"/>
        <v>0</v>
      </c>
    </row>
    <row r="41" spans="1:60" ht="15" customHeight="1" thickBot="1" x14ac:dyDescent="0.25">
      <c r="B41" s="406"/>
      <c r="C41" s="407"/>
      <c r="D41" s="407"/>
      <c r="E41" s="407"/>
      <c r="F41" s="408"/>
      <c r="G41" s="422"/>
      <c r="H41" s="544" t="s">
        <v>236</v>
      </c>
      <c r="I41" s="448">
        <f>SUM(I40:M40)</f>
        <v>0</v>
      </c>
      <c r="J41" s="443"/>
      <c r="K41" s="443"/>
      <c r="L41" s="443"/>
      <c r="M41" s="444"/>
      <c r="N41" s="431">
        <f>N40+O40</f>
        <v>0</v>
      </c>
      <c r="O41" s="432"/>
      <c r="P41" s="419">
        <f>N41+Q40+R40</f>
        <v>0</v>
      </c>
      <c r="Q41" s="420"/>
      <c r="R41" s="420"/>
      <c r="S41" s="396"/>
    </row>
    <row r="42" spans="1:60" ht="12" customHeight="1" x14ac:dyDescent="0.2"/>
    <row r="43" spans="1:60" ht="12" customHeight="1" thickBot="1" x14ac:dyDescent="0.25">
      <c r="H43" s="147" t="s">
        <v>9</v>
      </c>
      <c r="I43" s="18" t="s">
        <v>35</v>
      </c>
      <c r="J43" s="18"/>
      <c r="K43" s="18"/>
      <c r="L43" s="18"/>
      <c r="M43" s="18"/>
      <c r="N43" s="18"/>
      <c r="O43" s="18"/>
    </row>
    <row r="44" spans="1:60" ht="12" customHeight="1" x14ac:dyDescent="0.2">
      <c r="B44" s="427" t="s">
        <v>0</v>
      </c>
      <c r="C44" s="399" t="s">
        <v>30</v>
      </c>
      <c r="D44" s="399" t="s">
        <v>31</v>
      </c>
      <c r="E44" s="399" t="s">
        <v>3</v>
      </c>
      <c r="H44" s="147" t="s">
        <v>4</v>
      </c>
      <c r="I44" s="18" t="s">
        <v>36</v>
      </c>
      <c r="J44" s="18"/>
      <c r="K44" s="18"/>
      <c r="L44" s="18"/>
      <c r="M44" s="18"/>
      <c r="N44" s="18"/>
      <c r="O44" s="18"/>
    </row>
    <row r="45" spans="1:60" ht="12" customHeight="1" thickBot="1" x14ac:dyDescent="0.25">
      <c r="B45" s="433"/>
      <c r="C45" s="400"/>
      <c r="D45" s="400"/>
      <c r="E45" s="400"/>
      <c r="H45" s="147" t="s">
        <v>5</v>
      </c>
      <c r="I45" s="18" t="s">
        <v>37</v>
      </c>
      <c r="J45" s="18"/>
      <c r="K45" s="18"/>
      <c r="L45" s="18"/>
      <c r="M45" s="18"/>
      <c r="N45" s="18"/>
      <c r="O45" s="18"/>
    </row>
    <row r="46" spans="1:60" ht="12" customHeight="1" x14ac:dyDescent="0.2">
      <c r="B46" s="14">
        <v>1</v>
      </c>
      <c r="C46" s="397" t="s">
        <v>32</v>
      </c>
      <c r="D46" s="184"/>
      <c r="E46" s="185"/>
      <c r="H46" s="147" t="s">
        <v>6</v>
      </c>
      <c r="I46" s="18" t="s">
        <v>38</v>
      </c>
      <c r="J46" s="18"/>
      <c r="K46" s="18"/>
      <c r="L46" s="18"/>
      <c r="M46" s="18"/>
      <c r="N46" s="18"/>
      <c r="O46" s="18"/>
    </row>
    <row r="47" spans="1:60" ht="12" customHeight="1" thickBot="1" x14ac:dyDescent="0.25">
      <c r="B47" s="15">
        <v>2</v>
      </c>
      <c r="C47" s="398"/>
      <c r="D47" s="186"/>
      <c r="E47" s="187"/>
      <c r="H47" s="147" t="s">
        <v>7</v>
      </c>
      <c r="I47" s="18" t="s">
        <v>39</v>
      </c>
      <c r="J47" s="18"/>
      <c r="K47" s="18"/>
      <c r="L47" s="18"/>
      <c r="M47" s="18"/>
      <c r="N47" s="18"/>
      <c r="O47" s="18"/>
    </row>
    <row r="48" spans="1:60" ht="12" customHeight="1" x14ac:dyDescent="0.2">
      <c r="B48" s="351">
        <v>3</v>
      </c>
      <c r="C48" s="411" t="s">
        <v>33</v>
      </c>
      <c r="D48" s="354"/>
      <c r="E48" s="355"/>
      <c r="H48" s="147" t="s">
        <v>221</v>
      </c>
      <c r="I48" s="437" t="s">
        <v>223</v>
      </c>
      <c r="J48" s="437"/>
      <c r="K48" s="437"/>
      <c r="L48" s="437"/>
      <c r="M48" s="437"/>
    </row>
    <row r="49" spans="2:15" ht="21" customHeight="1" thickBot="1" x14ac:dyDescent="0.25">
      <c r="B49" s="352">
        <v>4</v>
      </c>
      <c r="C49" s="412"/>
      <c r="D49" s="357"/>
      <c r="E49" s="356"/>
      <c r="H49" s="147" t="s">
        <v>12</v>
      </c>
      <c r="I49" s="18" t="s">
        <v>40</v>
      </c>
      <c r="J49" s="18"/>
      <c r="K49" s="18"/>
      <c r="L49" s="18"/>
      <c r="M49" s="18"/>
      <c r="N49" s="18"/>
      <c r="O49" s="18"/>
    </row>
    <row r="50" spans="2:15" ht="12" customHeight="1" x14ac:dyDescent="0.2">
      <c r="B50" s="14">
        <v>5</v>
      </c>
      <c r="C50" s="397" t="s">
        <v>211</v>
      </c>
      <c r="D50" s="184"/>
      <c r="E50" s="185"/>
      <c r="H50" s="147" t="s">
        <v>13</v>
      </c>
      <c r="I50" s="18" t="s">
        <v>41</v>
      </c>
      <c r="J50" s="18"/>
      <c r="K50" s="18"/>
      <c r="L50" s="18"/>
      <c r="M50" s="18"/>
      <c r="N50" s="18"/>
      <c r="O50" s="18"/>
    </row>
    <row r="51" spans="2:15" ht="12" customHeight="1" thickBot="1" x14ac:dyDescent="0.25">
      <c r="B51" s="15">
        <v>6</v>
      </c>
      <c r="C51" s="398"/>
      <c r="D51" s="186"/>
      <c r="E51" s="187"/>
      <c r="H51" s="291" t="s">
        <v>196</v>
      </c>
      <c r="I51" s="18" t="s">
        <v>199</v>
      </c>
      <c r="J51" s="18"/>
      <c r="K51" s="18"/>
      <c r="L51" s="18"/>
      <c r="M51" s="18"/>
      <c r="N51" s="18"/>
      <c r="O51" s="18"/>
    </row>
    <row r="52" spans="2:15" ht="12" customHeight="1" x14ac:dyDescent="0.2">
      <c r="B52" s="14">
        <v>7</v>
      </c>
      <c r="C52" s="434" t="s">
        <v>217</v>
      </c>
      <c r="D52" s="184"/>
      <c r="E52" s="185"/>
      <c r="H52" s="337" t="s">
        <v>225</v>
      </c>
      <c r="I52" s="18" t="s">
        <v>226</v>
      </c>
      <c r="J52" s="342"/>
      <c r="K52" s="342"/>
      <c r="L52" s="342"/>
      <c r="M52" s="342"/>
      <c r="N52" s="18"/>
      <c r="O52" s="18"/>
    </row>
    <row r="53" spans="2:15" ht="12" customHeight="1" x14ac:dyDescent="0.2">
      <c r="B53" s="215">
        <v>8</v>
      </c>
      <c r="C53" s="435"/>
      <c r="D53" s="190"/>
      <c r="E53" s="216"/>
      <c r="H53" s="337" t="s">
        <v>228</v>
      </c>
      <c r="I53" s="18" t="s">
        <v>227</v>
      </c>
      <c r="J53" s="342"/>
      <c r="K53" s="342"/>
      <c r="L53" s="342"/>
      <c r="M53" s="342"/>
      <c r="N53" s="18"/>
      <c r="O53" s="18"/>
    </row>
    <row r="54" spans="2:15" ht="12" customHeight="1" x14ac:dyDescent="0.2">
      <c r="B54" s="215">
        <v>9</v>
      </c>
      <c r="C54" s="435"/>
      <c r="D54" s="190"/>
      <c r="E54" s="216"/>
      <c r="G54" s="18"/>
      <c r="H54" s="18"/>
      <c r="I54" s="342"/>
      <c r="J54" s="342"/>
      <c r="K54" s="342"/>
      <c r="L54" s="342"/>
      <c r="M54" s="342"/>
      <c r="N54" s="18"/>
      <c r="O54" s="18"/>
    </row>
    <row r="55" spans="2:15" ht="12" customHeight="1" thickBot="1" x14ac:dyDescent="0.25">
      <c r="B55" s="15">
        <v>10</v>
      </c>
      <c r="C55" s="436"/>
      <c r="D55" s="186"/>
      <c r="E55" s="187"/>
      <c r="G55" s="18"/>
      <c r="H55" s="18"/>
      <c r="I55" s="18"/>
      <c r="J55" s="18"/>
      <c r="K55" s="18"/>
      <c r="L55" s="18"/>
      <c r="M55" s="18"/>
      <c r="N55" s="18"/>
      <c r="O55" s="18"/>
    </row>
    <row r="56" spans="2:15" ht="12" customHeight="1" x14ac:dyDescent="0.2">
      <c r="B56" s="14"/>
      <c r="C56" s="386"/>
      <c r="D56" s="19"/>
      <c r="E56" s="20"/>
      <c r="G56" s="18"/>
      <c r="H56" s="18"/>
      <c r="I56" s="18"/>
      <c r="J56" s="18"/>
      <c r="K56" s="18"/>
      <c r="L56" s="18"/>
      <c r="M56" s="18"/>
      <c r="N56" s="18"/>
      <c r="O56" s="18"/>
    </row>
    <row r="57" spans="2:15" ht="12" customHeight="1" thickBot="1" x14ac:dyDescent="0.25">
      <c r="B57" s="15"/>
      <c r="C57" s="387"/>
      <c r="D57" s="21"/>
      <c r="E57" s="22"/>
      <c r="G57" s="18"/>
      <c r="H57" s="18"/>
      <c r="I57" s="18"/>
      <c r="J57" s="18"/>
      <c r="K57" s="18"/>
      <c r="L57" s="18"/>
      <c r="M57" s="18"/>
      <c r="N57" s="18"/>
      <c r="O57" s="18"/>
    </row>
    <row r="58" spans="2:15" ht="12" customHeight="1" x14ac:dyDescent="0.2">
      <c r="B58" s="14"/>
      <c r="C58" s="386"/>
      <c r="D58" s="19"/>
      <c r="E58" s="20"/>
      <c r="H58" s="147" t="s">
        <v>5</v>
      </c>
      <c r="I58" s="18" t="s">
        <v>42</v>
      </c>
      <c r="J58" s="18"/>
      <c r="K58" s="18"/>
      <c r="L58" s="18"/>
      <c r="M58" s="18"/>
      <c r="N58" s="18"/>
      <c r="O58" s="18"/>
    </row>
    <row r="59" spans="2:15" ht="12" customHeight="1" thickBot="1" x14ac:dyDescent="0.25">
      <c r="B59" s="15"/>
      <c r="C59" s="387"/>
      <c r="D59" s="21"/>
      <c r="E59" s="22"/>
      <c r="H59" s="147" t="s">
        <v>183</v>
      </c>
      <c r="I59" s="18" t="s">
        <v>194</v>
      </c>
      <c r="J59" s="18"/>
      <c r="K59" s="18"/>
      <c r="L59" s="18"/>
      <c r="M59" s="18"/>
      <c r="N59" s="18"/>
      <c r="O59" s="18"/>
    </row>
    <row r="60" spans="2:15" ht="12" customHeight="1" thickBot="1" x14ac:dyDescent="0.25">
      <c r="B60" s="14"/>
      <c r="C60" s="386"/>
      <c r="D60" s="19"/>
      <c r="E60" s="20"/>
      <c r="H60" s="7"/>
      <c r="I60" s="18"/>
      <c r="J60" s="18"/>
      <c r="K60" s="18"/>
      <c r="L60" s="18"/>
      <c r="M60" s="18"/>
      <c r="N60" s="18"/>
      <c r="O60" s="18"/>
    </row>
    <row r="61" spans="2:15" ht="12" customHeight="1" thickBot="1" x14ac:dyDescent="0.25">
      <c r="B61" s="15"/>
      <c r="C61" s="387"/>
      <c r="D61" s="184"/>
      <c r="E61" s="22"/>
      <c r="H61" s="147" t="s">
        <v>23</v>
      </c>
      <c r="I61" s="18" t="s">
        <v>43</v>
      </c>
      <c r="J61" s="18"/>
      <c r="K61" s="18"/>
      <c r="L61" s="18"/>
      <c r="M61" s="18"/>
      <c r="N61" s="18"/>
      <c r="O61" s="18"/>
    </row>
    <row r="62" spans="2:15" ht="12" customHeight="1" x14ac:dyDescent="0.2">
      <c r="B62" s="14"/>
      <c r="C62" s="386"/>
      <c r="D62" s="19"/>
      <c r="E62" s="20"/>
      <c r="H62" s="147" t="s">
        <v>30</v>
      </c>
      <c r="I62" s="18" t="s">
        <v>44</v>
      </c>
      <c r="J62" s="18"/>
      <c r="K62" s="18"/>
      <c r="L62" s="18"/>
      <c r="M62" s="18"/>
      <c r="N62" s="18"/>
      <c r="O62" s="18"/>
    </row>
    <row r="63" spans="2:15" ht="12" thickBot="1" x14ac:dyDescent="0.25">
      <c r="B63" s="15"/>
      <c r="C63" s="387"/>
      <c r="D63" s="21"/>
      <c r="E63" s="22"/>
      <c r="H63" s="147" t="s">
        <v>25</v>
      </c>
      <c r="I63" s="18" t="s">
        <v>45</v>
      </c>
    </row>
    <row r="64" spans="2:15" x14ac:dyDescent="0.2">
      <c r="B64" s="14"/>
      <c r="C64" s="386"/>
      <c r="D64" s="19"/>
      <c r="E64" s="20"/>
    </row>
    <row r="65" spans="2:19" ht="12" thickBot="1" x14ac:dyDescent="0.25">
      <c r="B65" s="15"/>
      <c r="C65" s="387"/>
      <c r="D65" s="21"/>
      <c r="E65" s="22"/>
    </row>
    <row r="67" spans="2:19" ht="12.75" x14ac:dyDescent="0.2">
      <c r="J67" s="2"/>
      <c r="K67" s="2"/>
      <c r="L67" s="2"/>
      <c r="M67" s="2"/>
      <c r="N67" s="2"/>
      <c r="O67" s="2"/>
      <c r="P67" s="2"/>
      <c r="Q67" s="2"/>
      <c r="R67" s="2"/>
      <c r="S67" s="132"/>
    </row>
    <row r="68" spans="2:19" ht="12.75" x14ac:dyDescent="0.2">
      <c r="B68" s="125" t="str">
        <f>Pagina1!A46</f>
        <v>DECAN,</v>
      </c>
      <c r="E68" s="33" t="s">
        <v>208</v>
      </c>
      <c r="J68" s="2"/>
      <c r="K68" s="2"/>
      <c r="L68" s="2"/>
      <c r="M68" s="2"/>
      <c r="N68" s="33" t="str">
        <f>Pagina1!I46</f>
        <v>DIRECTOR DEPARTAMENT,</v>
      </c>
      <c r="O68" s="2"/>
      <c r="P68" s="2"/>
      <c r="Q68" s="2"/>
      <c r="R68" s="2"/>
      <c r="S68" s="2"/>
    </row>
    <row r="69" spans="2:19" ht="12.75" x14ac:dyDescent="0.2">
      <c r="B69" s="131" t="s">
        <v>212</v>
      </c>
      <c r="C69" s="32"/>
      <c r="D69" s="33"/>
      <c r="E69" s="2" t="str">
        <f>Pagina1!E47</f>
        <v>…………………………</v>
      </c>
      <c r="F69" s="33"/>
      <c r="G69" s="33"/>
      <c r="H69" s="33"/>
      <c r="I69" s="33"/>
      <c r="J69" s="128"/>
      <c r="K69" s="128"/>
      <c r="L69" s="128"/>
      <c r="M69" s="128"/>
      <c r="N69" s="33" t="str">
        <f>Pagina1!$H$47</f>
        <v>…………………………..</v>
      </c>
      <c r="O69" s="128"/>
      <c r="P69" s="128"/>
      <c r="Q69" s="128"/>
      <c r="R69" s="128"/>
      <c r="S69" s="128"/>
    </row>
    <row r="70" spans="2:19" ht="12.75" x14ac:dyDescent="0.2">
      <c r="C70" s="32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2:19" ht="12.75" x14ac:dyDescent="0.2">
      <c r="C71" s="32"/>
      <c r="D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2:19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</row>
    <row r="73" spans="2:19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  <row r="74" spans="2:19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2:19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</row>
    <row r="76" spans="2:19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</row>
    <row r="77" spans="2:19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2:19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</row>
    <row r="79" spans="2:19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2:19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19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2:19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2:19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</row>
    <row r="84" spans="2:19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2:19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</row>
    <row r="86" spans="2:19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</row>
    <row r="87" spans="2:19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</row>
    <row r="88" spans="2:19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</row>
    <row r="89" spans="2:19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</row>
    <row r="90" spans="2:19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</row>
    <row r="91" spans="2:19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</row>
    <row r="92" spans="2:19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2:19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</row>
    <row r="94" spans="2:19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2:19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</row>
    <row r="96" spans="2:19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</row>
    <row r="97" spans="2:19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</row>
    <row r="98" spans="2:19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</row>
    <row r="99" spans="2:19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</row>
    <row r="100" spans="2:19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2:19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2:19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2:19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2:19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2:19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2:19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2:19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2:19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2:19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2:19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2:19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2:19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2:19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2:19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2:19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2:19" x14ac:dyDescent="0.2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2:19" x14ac:dyDescent="0.2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2:19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2:19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2:19" x14ac:dyDescent="0.2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2:19" x14ac:dyDescent="0.2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2:19" x14ac:dyDescent="0.2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2:19" x14ac:dyDescent="0.2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2:19" x14ac:dyDescent="0.2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2:19" x14ac:dyDescent="0.2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2:19" x14ac:dyDescent="0.2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2:19" x14ac:dyDescent="0.2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2:19" x14ac:dyDescent="0.2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2:19" x14ac:dyDescent="0.2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2:19" x14ac:dyDescent="0.2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2:19" x14ac:dyDescent="0.2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2:19" x14ac:dyDescent="0.2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2:19" x14ac:dyDescent="0.2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2:19" x14ac:dyDescent="0.2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2:19" x14ac:dyDescent="0.2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2:19" x14ac:dyDescent="0.2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2:19" x14ac:dyDescent="0.2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</row>
    <row r="138" spans="2:19" x14ac:dyDescent="0.2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2:19" x14ac:dyDescent="0.2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</row>
    <row r="140" spans="2:19" x14ac:dyDescent="0.2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2:19" x14ac:dyDescent="0.2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2:19" x14ac:dyDescent="0.2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</row>
    <row r="143" spans="2:19" x14ac:dyDescent="0.2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2:19" x14ac:dyDescent="0.2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2:19" x14ac:dyDescent="0.2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</row>
    <row r="146" spans="2:19" x14ac:dyDescent="0.2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</row>
    <row r="147" spans="2:19" x14ac:dyDescent="0.2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</row>
    <row r="148" spans="2:19" x14ac:dyDescent="0.2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</row>
    <row r="149" spans="2:19" x14ac:dyDescent="0.2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2:19" x14ac:dyDescent="0.2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2:19" x14ac:dyDescent="0.2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</row>
    <row r="152" spans="2:19" x14ac:dyDescent="0.2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2:19" x14ac:dyDescent="0.2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</row>
    <row r="154" spans="2:19" x14ac:dyDescent="0.2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</row>
    <row r="155" spans="2:19" x14ac:dyDescent="0.2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</row>
    <row r="156" spans="2:19" x14ac:dyDescent="0.2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</row>
    <row r="157" spans="2:19" x14ac:dyDescent="0.2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</row>
    <row r="158" spans="2:19" x14ac:dyDescent="0.2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2:19" x14ac:dyDescent="0.2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</row>
    <row r="160" spans="2:19" x14ac:dyDescent="0.2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</row>
    <row r="161" spans="2:19" x14ac:dyDescent="0.2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</row>
    <row r="162" spans="2:19" x14ac:dyDescent="0.2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2:19" x14ac:dyDescent="0.2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2:19" x14ac:dyDescent="0.2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2:19" x14ac:dyDescent="0.2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</row>
    <row r="166" spans="2:19" x14ac:dyDescent="0.2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</row>
    <row r="167" spans="2:19" x14ac:dyDescent="0.2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</row>
    <row r="168" spans="2:19" x14ac:dyDescent="0.2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</row>
    <row r="169" spans="2:19" x14ac:dyDescent="0.2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</row>
    <row r="170" spans="2:19" x14ac:dyDescent="0.2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</row>
    <row r="171" spans="2:19" x14ac:dyDescent="0.2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2:19" x14ac:dyDescent="0.2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2:19" x14ac:dyDescent="0.2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</row>
    <row r="174" spans="2:19" x14ac:dyDescent="0.2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</row>
    <row r="175" spans="2:19" x14ac:dyDescent="0.2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</row>
    <row r="176" spans="2:19" x14ac:dyDescent="0.2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</row>
    <row r="177" spans="2:19" x14ac:dyDescent="0.2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</row>
    <row r="178" spans="2:19" x14ac:dyDescent="0.2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</row>
    <row r="179" spans="2:19" x14ac:dyDescent="0.2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2:19" x14ac:dyDescent="0.2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</row>
    <row r="181" spans="2:19" x14ac:dyDescent="0.2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</row>
    <row r="182" spans="2:19" x14ac:dyDescent="0.2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2:19" x14ac:dyDescent="0.2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</row>
    <row r="184" spans="2:19" x14ac:dyDescent="0.2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</row>
    <row r="185" spans="2:19" x14ac:dyDescent="0.2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</row>
    <row r="186" spans="2:19" x14ac:dyDescent="0.2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</row>
    <row r="187" spans="2:19" x14ac:dyDescent="0.2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</row>
    <row r="188" spans="2:19" x14ac:dyDescent="0.2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</row>
    <row r="189" spans="2:19" x14ac:dyDescent="0.2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2:19" x14ac:dyDescent="0.2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</row>
    <row r="191" spans="2:19" x14ac:dyDescent="0.2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</row>
    <row r="192" spans="2:19" x14ac:dyDescent="0.2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</row>
    <row r="193" spans="2:19" x14ac:dyDescent="0.2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</row>
    <row r="194" spans="2:19" x14ac:dyDescent="0.2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</row>
    <row r="195" spans="2:19" x14ac:dyDescent="0.2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</row>
    <row r="196" spans="2:19" x14ac:dyDescent="0.2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2:19" x14ac:dyDescent="0.2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</row>
    <row r="198" spans="2:19" x14ac:dyDescent="0.2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2:19" x14ac:dyDescent="0.2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</row>
    <row r="200" spans="2:19" x14ac:dyDescent="0.2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</row>
    <row r="201" spans="2:19" x14ac:dyDescent="0.2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</row>
    <row r="202" spans="2:19" x14ac:dyDescent="0.2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2:19" x14ac:dyDescent="0.2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</row>
    <row r="204" spans="2:19" x14ac:dyDescent="0.2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2:19" x14ac:dyDescent="0.2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</row>
    <row r="206" spans="2:19" x14ac:dyDescent="0.2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</row>
    <row r="207" spans="2:19" x14ac:dyDescent="0.2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</row>
    <row r="208" spans="2:19" x14ac:dyDescent="0.2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</row>
    <row r="209" spans="2:19" x14ac:dyDescent="0.2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</row>
    <row r="210" spans="2:19" x14ac:dyDescent="0.2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</row>
    <row r="211" spans="2:19" x14ac:dyDescent="0.2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</row>
    <row r="212" spans="2:19" x14ac:dyDescent="0.2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</row>
    <row r="213" spans="2:19" x14ac:dyDescent="0.2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</row>
    <row r="214" spans="2:19" x14ac:dyDescent="0.2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</row>
    <row r="215" spans="2:19" x14ac:dyDescent="0.2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</row>
    <row r="216" spans="2:19" x14ac:dyDescent="0.2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</row>
    <row r="217" spans="2:19" x14ac:dyDescent="0.2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</row>
    <row r="218" spans="2:19" x14ac:dyDescent="0.2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</row>
    <row r="219" spans="2:19" x14ac:dyDescent="0.2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</row>
    <row r="220" spans="2:19" x14ac:dyDescent="0.2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</row>
    <row r="221" spans="2:19" x14ac:dyDescent="0.2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</row>
    <row r="222" spans="2:19" x14ac:dyDescent="0.2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</row>
    <row r="223" spans="2:19" x14ac:dyDescent="0.2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</row>
    <row r="224" spans="2:19" x14ac:dyDescent="0.2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</row>
    <row r="225" spans="2:19" x14ac:dyDescent="0.2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</row>
    <row r="226" spans="2:19" x14ac:dyDescent="0.2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</row>
    <row r="227" spans="2:19" x14ac:dyDescent="0.2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</row>
    <row r="228" spans="2:19" x14ac:dyDescent="0.2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</row>
    <row r="229" spans="2:19" x14ac:dyDescent="0.2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</row>
    <row r="230" spans="2:19" x14ac:dyDescent="0.2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</row>
    <row r="231" spans="2:19" x14ac:dyDescent="0.2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</row>
    <row r="232" spans="2:19" x14ac:dyDescent="0.2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</row>
    <row r="233" spans="2:19" x14ac:dyDescent="0.2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</row>
    <row r="234" spans="2:19" x14ac:dyDescent="0.2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</row>
    <row r="235" spans="2:19" x14ac:dyDescent="0.2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</row>
    <row r="236" spans="2:19" x14ac:dyDescent="0.2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</row>
    <row r="237" spans="2:19" x14ac:dyDescent="0.2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</row>
    <row r="238" spans="2:19" x14ac:dyDescent="0.2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</row>
    <row r="239" spans="2:19" x14ac:dyDescent="0.2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</row>
    <row r="240" spans="2:19" x14ac:dyDescent="0.2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</row>
    <row r="241" spans="2:19" x14ac:dyDescent="0.2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</row>
    <row r="242" spans="2:19" x14ac:dyDescent="0.2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</row>
    <row r="243" spans="2:19" x14ac:dyDescent="0.2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</row>
    <row r="244" spans="2:19" x14ac:dyDescent="0.2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</row>
    <row r="245" spans="2:19" x14ac:dyDescent="0.2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</row>
    <row r="246" spans="2:19" x14ac:dyDescent="0.2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</row>
    <row r="247" spans="2:19" x14ac:dyDescent="0.2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</row>
    <row r="248" spans="2:19" x14ac:dyDescent="0.2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</row>
    <row r="249" spans="2:19" x14ac:dyDescent="0.2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</row>
    <row r="250" spans="2:19" x14ac:dyDescent="0.2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</row>
    <row r="251" spans="2:19" x14ac:dyDescent="0.2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</row>
    <row r="252" spans="2:19" x14ac:dyDescent="0.2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</row>
    <row r="253" spans="2:19" x14ac:dyDescent="0.2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</row>
    <row r="254" spans="2:19" x14ac:dyDescent="0.2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</row>
    <row r="255" spans="2:19" x14ac:dyDescent="0.2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</row>
    <row r="256" spans="2:19" x14ac:dyDescent="0.2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</row>
    <row r="257" spans="2:19" x14ac:dyDescent="0.2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</row>
    <row r="258" spans="2:19" x14ac:dyDescent="0.2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</row>
    <row r="259" spans="2:19" x14ac:dyDescent="0.2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</row>
    <row r="260" spans="2:19" x14ac:dyDescent="0.2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</row>
    <row r="261" spans="2:19" x14ac:dyDescent="0.2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</row>
    <row r="262" spans="2:19" x14ac:dyDescent="0.2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</row>
    <row r="263" spans="2:19" x14ac:dyDescent="0.2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</row>
    <row r="264" spans="2:19" x14ac:dyDescent="0.2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</row>
    <row r="265" spans="2:19" x14ac:dyDescent="0.2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</row>
    <row r="266" spans="2:19" x14ac:dyDescent="0.2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</row>
    <row r="267" spans="2:19" x14ac:dyDescent="0.2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</row>
    <row r="268" spans="2:19" x14ac:dyDescent="0.2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</row>
    <row r="269" spans="2:19" x14ac:dyDescent="0.2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</row>
    <row r="270" spans="2:19" x14ac:dyDescent="0.2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</row>
    <row r="271" spans="2:19" x14ac:dyDescent="0.2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</row>
    <row r="272" spans="2:19" x14ac:dyDescent="0.2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</row>
    <row r="273" spans="2:19" x14ac:dyDescent="0.2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</row>
    <row r="274" spans="2:19" x14ac:dyDescent="0.2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</row>
    <row r="275" spans="2:19" x14ac:dyDescent="0.2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</row>
    <row r="276" spans="2:19" x14ac:dyDescent="0.2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</row>
    <row r="277" spans="2:19" x14ac:dyDescent="0.2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</row>
    <row r="278" spans="2:19" x14ac:dyDescent="0.2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</row>
    <row r="279" spans="2:19" x14ac:dyDescent="0.2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</row>
    <row r="280" spans="2:19" x14ac:dyDescent="0.2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</row>
    <row r="281" spans="2:19" x14ac:dyDescent="0.2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</row>
    <row r="282" spans="2:19" x14ac:dyDescent="0.2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</row>
    <row r="283" spans="2:19" x14ac:dyDescent="0.2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</row>
    <row r="284" spans="2:19" x14ac:dyDescent="0.2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</row>
    <row r="285" spans="2:19" x14ac:dyDescent="0.2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</row>
    <row r="286" spans="2:19" x14ac:dyDescent="0.2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</row>
    <row r="287" spans="2:19" x14ac:dyDescent="0.2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</row>
    <row r="288" spans="2:19" x14ac:dyDescent="0.2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</row>
    <row r="289" spans="2:19" x14ac:dyDescent="0.2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</row>
    <row r="290" spans="2:19" x14ac:dyDescent="0.2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</row>
    <row r="291" spans="2:19" x14ac:dyDescent="0.2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</row>
    <row r="292" spans="2:19" x14ac:dyDescent="0.2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</row>
    <row r="293" spans="2:19" x14ac:dyDescent="0.2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</row>
    <row r="294" spans="2:19" x14ac:dyDescent="0.2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</row>
    <row r="295" spans="2:19" x14ac:dyDescent="0.2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</row>
    <row r="296" spans="2:19" x14ac:dyDescent="0.2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</row>
    <row r="297" spans="2:19" x14ac:dyDescent="0.2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</row>
    <row r="298" spans="2:19" x14ac:dyDescent="0.2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</row>
    <row r="299" spans="2:19" x14ac:dyDescent="0.2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</row>
    <row r="300" spans="2:19" x14ac:dyDescent="0.2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</row>
    <row r="301" spans="2:19" x14ac:dyDescent="0.2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</row>
  </sheetData>
  <sheetProtection selectLockedCells="1"/>
  <mergeCells count="47">
    <mergeCell ref="I16:M16"/>
    <mergeCell ref="I48:M48"/>
    <mergeCell ref="N15:R15"/>
    <mergeCell ref="I15:M15"/>
    <mergeCell ref="Q16:Q17"/>
    <mergeCell ref="I27:M27"/>
    <mergeCell ref="I39:M39"/>
    <mergeCell ref="I41:M41"/>
    <mergeCell ref="C62:C63"/>
    <mergeCell ref="C56:C57"/>
    <mergeCell ref="G40:G41"/>
    <mergeCell ref="B44:B45"/>
    <mergeCell ref="C44:C45"/>
    <mergeCell ref="C50:C51"/>
    <mergeCell ref="C52:C55"/>
    <mergeCell ref="B8:R8"/>
    <mergeCell ref="P39:R39"/>
    <mergeCell ref="P41:R41"/>
    <mergeCell ref="B26:F27"/>
    <mergeCell ref="G26:G27"/>
    <mergeCell ref="G38:G39"/>
    <mergeCell ref="P27:R27"/>
    <mergeCell ref="B12:R12"/>
    <mergeCell ref="F15:F17"/>
    <mergeCell ref="G15:G17"/>
    <mergeCell ref="H15:H17"/>
    <mergeCell ref="B15:B17"/>
    <mergeCell ref="B14:R14"/>
    <mergeCell ref="N27:O27"/>
    <mergeCell ref="N39:O39"/>
    <mergeCell ref="N41:O41"/>
    <mergeCell ref="C64:C65"/>
    <mergeCell ref="S15:S17"/>
    <mergeCell ref="S26:S28"/>
    <mergeCell ref="S38:S41"/>
    <mergeCell ref="C46:C47"/>
    <mergeCell ref="D44:D45"/>
    <mergeCell ref="E44:E45"/>
    <mergeCell ref="B28:R28"/>
    <mergeCell ref="B38:F39"/>
    <mergeCell ref="C15:C17"/>
    <mergeCell ref="D15:D17"/>
    <mergeCell ref="E15:E17"/>
    <mergeCell ref="C48:C49"/>
    <mergeCell ref="B40:F41"/>
    <mergeCell ref="C58:C59"/>
    <mergeCell ref="C60:C61"/>
  </mergeCells>
  <phoneticPr fontId="3" type="noConversion"/>
  <pageMargins left="0.70866141732283472" right="0.70866141732283472" top="0.74803149606299213" bottom="0.74803149606299213" header="0.31496062992125984" footer="0.31496062992125984"/>
  <pageSetup scale="67" orientation="portrait" r:id="rId1"/>
  <headerFooter alignWithMargins="0">
    <oddFooter>&amp;LF 487.15/Ed.06_F01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H298"/>
  <sheetViews>
    <sheetView showGridLines="0" tabSelected="1" view="pageBreakPreview" topLeftCell="C7" zoomScale="90" zoomScaleNormal="115" zoomScaleSheetLayoutView="90" zoomScalePageLayoutView="145" workbookViewId="0">
      <selection activeCell="M23" sqref="M23"/>
    </sheetView>
  </sheetViews>
  <sheetFormatPr defaultColWidth="9.140625" defaultRowHeight="11.25" x14ac:dyDescent="0.2"/>
  <cols>
    <col min="1" max="1" width="9.140625" style="24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7.28515625" style="3" customWidth="1"/>
    <col min="8" max="8" width="7" style="3" customWidth="1"/>
    <col min="9" max="13" width="3.5703125" style="3" customWidth="1"/>
    <col min="14" max="14" width="5" style="3" customWidth="1"/>
    <col min="15" max="15" width="4.7109375" style="3" customWidth="1"/>
    <col min="16" max="16" width="5.140625" style="3" customWidth="1"/>
    <col min="17" max="17" width="5.42578125" style="3" customWidth="1"/>
    <col min="18" max="18" width="4.7109375" style="3" customWidth="1"/>
    <col min="19" max="19" width="2.85546875" style="3" customWidth="1"/>
    <col min="20" max="20" width="9.140625" style="73"/>
    <col min="21" max="21" width="4.42578125" style="148" customWidth="1"/>
    <col min="22" max="33" width="4.140625" style="148" customWidth="1"/>
    <col min="34" max="34" width="4.5703125" style="148" customWidth="1"/>
    <col min="35" max="48" width="3.85546875" style="148" customWidth="1"/>
    <col min="49" max="49" width="9.140625" style="148"/>
    <col min="50" max="50" width="9.140625" style="149"/>
    <col min="51" max="60" width="9.140625" style="28"/>
    <col min="61" max="16384" width="9.140625" style="3"/>
  </cols>
  <sheetData>
    <row r="1" spans="1:60" s="23" customFormat="1" x14ac:dyDescent="0.2">
      <c r="A1" s="24"/>
      <c r="T1" s="73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9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 s="33" customFormat="1" ht="15" x14ac:dyDescent="0.2">
      <c r="A2" s="25"/>
      <c r="B2" s="17" t="s">
        <v>77</v>
      </c>
      <c r="T2" s="74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69"/>
      <c r="AY2" s="59"/>
      <c r="AZ2" s="59"/>
      <c r="BA2" s="59"/>
      <c r="BB2" s="59"/>
      <c r="BC2" s="59"/>
      <c r="BD2" s="59"/>
      <c r="BE2" s="59"/>
      <c r="BF2" s="59"/>
      <c r="BG2" s="59"/>
      <c r="BH2" s="59"/>
    </row>
    <row r="3" spans="1:60" s="33" customFormat="1" ht="15" x14ac:dyDescent="0.2">
      <c r="A3" s="25"/>
      <c r="B3" s="17" t="s">
        <v>16</v>
      </c>
      <c r="N3" s="33" t="str">
        <f>Pagina1!I6</f>
        <v>APROBARE SENAT</v>
      </c>
      <c r="T3" s="74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69"/>
      <c r="AY3" s="59"/>
      <c r="AZ3" s="59"/>
      <c r="BA3" s="59"/>
      <c r="BB3" s="59"/>
      <c r="BC3" s="59"/>
      <c r="BD3" s="59"/>
      <c r="BE3" s="59"/>
      <c r="BF3" s="59"/>
      <c r="BG3" s="59"/>
      <c r="BH3" s="59"/>
    </row>
    <row r="4" spans="1:60" s="33" customFormat="1" ht="12.75" x14ac:dyDescent="0.2">
      <c r="A4" s="25"/>
      <c r="B4" s="130" t="str">
        <f>Pagina1!D4</f>
        <v>Departamentul …………………………..</v>
      </c>
      <c r="T4" s="74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69"/>
      <c r="AY4" s="59"/>
      <c r="AZ4" s="59"/>
      <c r="BA4" s="59"/>
      <c r="BB4" s="59"/>
      <c r="BC4" s="59"/>
      <c r="BD4" s="59"/>
      <c r="BE4" s="59"/>
      <c r="BF4" s="59"/>
      <c r="BG4" s="59"/>
      <c r="BH4" s="59"/>
    </row>
    <row r="5" spans="1:60" s="33" customFormat="1" ht="12.75" x14ac:dyDescent="0.2">
      <c r="A5" s="25"/>
      <c r="B5" s="130"/>
      <c r="N5" s="33" t="s">
        <v>46</v>
      </c>
      <c r="T5" s="74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69"/>
      <c r="AY5" s="59"/>
      <c r="AZ5" s="59"/>
      <c r="BA5" s="59"/>
      <c r="BB5" s="59"/>
      <c r="BC5" s="59"/>
      <c r="BD5" s="59"/>
      <c r="BE5" s="59"/>
      <c r="BF5" s="59"/>
      <c r="BG5" s="59"/>
      <c r="BH5" s="59"/>
    </row>
    <row r="6" spans="1:60" s="33" customFormat="1" ht="12.75" x14ac:dyDescent="0.2">
      <c r="A6" s="25"/>
      <c r="B6" s="130"/>
      <c r="N6" s="33" t="str">
        <f>Pagina1!$G$9</f>
        <v>………………………..</v>
      </c>
      <c r="T6" s="74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69"/>
      <c r="AY6" s="59"/>
      <c r="AZ6" s="59"/>
      <c r="BA6" s="59"/>
      <c r="BB6" s="59"/>
      <c r="BC6" s="59"/>
      <c r="BD6" s="59"/>
      <c r="BE6" s="59"/>
      <c r="BF6" s="59"/>
      <c r="BG6" s="59"/>
      <c r="BH6" s="59"/>
    </row>
    <row r="7" spans="1:60" s="33" customFormat="1" ht="12.75" x14ac:dyDescent="0.2">
      <c r="A7" s="25"/>
      <c r="B7" s="130"/>
      <c r="T7" s="74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69"/>
      <c r="AY7" s="59"/>
      <c r="AZ7" s="59"/>
      <c r="BA7" s="59"/>
      <c r="BB7" s="59"/>
      <c r="BC7" s="59"/>
      <c r="BD7" s="59"/>
      <c r="BE7" s="59"/>
      <c r="BF7" s="59"/>
      <c r="BG7" s="59"/>
      <c r="BH7" s="59"/>
    </row>
    <row r="8" spans="1:60" ht="15.75" x14ac:dyDescent="0.2">
      <c r="B8" s="416" t="s">
        <v>18</v>
      </c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"/>
    </row>
    <row r="9" spans="1:60" ht="12.75" x14ac:dyDescent="0.2">
      <c r="B9" s="72" t="str">
        <f>CONCATENATE(Pagina1!B11,"  ",Pagina1!D11)</f>
        <v xml:space="preserve">Domeniul:  </v>
      </c>
      <c r="C9" s="1"/>
    </row>
    <row r="10" spans="1:60" ht="12.75" x14ac:dyDescent="0.2">
      <c r="B10" s="123" t="str">
        <f>CONCATENATE(Pagina1!B12,"  ",Pagina1!D12)</f>
        <v xml:space="preserve">Programul de studii:  </v>
      </c>
    </row>
    <row r="11" spans="1:60" x14ac:dyDescent="0.2">
      <c r="B11" s="5"/>
    </row>
    <row r="12" spans="1:60" s="6" customFormat="1" ht="15.75" x14ac:dyDescent="0.2">
      <c r="A12" s="26"/>
      <c r="B12" s="416" t="s">
        <v>70</v>
      </c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"/>
      <c r="T12" s="75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7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1:60" ht="13.5" thickBot="1" x14ac:dyDescent="0.25">
      <c r="C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0" ht="13.5" customHeight="1" thickBot="1" x14ac:dyDescent="0.25">
      <c r="B14" s="381" t="s">
        <v>213</v>
      </c>
      <c r="C14" s="382"/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430"/>
      <c r="S14" s="8"/>
    </row>
    <row r="15" spans="1:60" s="9" customFormat="1" ht="15" customHeight="1" thickBot="1" x14ac:dyDescent="0.25">
      <c r="A15" s="27"/>
      <c r="B15" s="427" t="s">
        <v>0</v>
      </c>
      <c r="C15" s="399" t="s">
        <v>28</v>
      </c>
      <c r="D15" s="399" t="s">
        <v>1</v>
      </c>
      <c r="E15" s="399" t="s">
        <v>3</v>
      </c>
      <c r="F15" s="399" t="s">
        <v>2</v>
      </c>
      <c r="G15" s="399" t="s">
        <v>8</v>
      </c>
      <c r="H15" s="424" t="s">
        <v>9</v>
      </c>
      <c r="I15" s="471" t="s">
        <v>220</v>
      </c>
      <c r="J15" s="472"/>
      <c r="K15" s="472"/>
      <c r="L15" s="472"/>
      <c r="M15" s="473"/>
      <c r="N15" s="470" t="s">
        <v>15</v>
      </c>
      <c r="O15" s="399"/>
      <c r="P15" s="399"/>
      <c r="Q15" s="424"/>
      <c r="R15" s="424"/>
      <c r="S15" s="388" t="s">
        <v>34</v>
      </c>
      <c r="T15" s="76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64"/>
      <c r="AY15" s="31"/>
      <c r="AZ15" s="31"/>
      <c r="BA15" s="31"/>
      <c r="BB15" s="31"/>
      <c r="BC15" s="31"/>
      <c r="BD15" s="31"/>
      <c r="BE15" s="31"/>
      <c r="BF15" s="31"/>
      <c r="BG15" s="31"/>
      <c r="BH15" s="31"/>
    </row>
    <row r="16" spans="1:60" s="9" customFormat="1" ht="12" customHeight="1" x14ac:dyDescent="0.2">
      <c r="A16" s="27"/>
      <c r="B16" s="453"/>
      <c r="C16" s="452"/>
      <c r="D16" s="452"/>
      <c r="E16" s="452"/>
      <c r="F16" s="452"/>
      <c r="G16" s="452"/>
      <c r="H16" s="468"/>
      <c r="I16" s="471" t="s">
        <v>14</v>
      </c>
      <c r="J16" s="472"/>
      <c r="K16" s="472"/>
      <c r="L16" s="472"/>
      <c r="M16" s="473"/>
      <c r="N16" s="323"/>
      <c r="O16" s="324"/>
      <c r="P16" s="324"/>
      <c r="Q16" s="400" t="s">
        <v>225</v>
      </c>
      <c r="R16" s="325"/>
      <c r="S16" s="466"/>
      <c r="T16" s="76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64"/>
      <c r="AY16" s="31"/>
      <c r="AZ16" s="31"/>
      <c r="BA16" s="31"/>
      <c r="BB16" s="31"/>
      <c r="BC16" s="31"/>
      <c r="BD16" s="31"/>
      <c r="BE16" s="31"/>
      <c r="BF16" s="31"/>
      <c r="BG16" s="31"/>
      <c r="BH16" s="31"/>
    </row>
    <row r="17" spans="1:60" s="9" customFormat="1" ht="13.5" customHeight="1" thickBot="1" x14ac:dyDescent="0.25">
      <c r="A17" s="27"/>
      <c r="B17" s="433"/>
      <c r="C17" s="400"/>
      <c r="D17" s="400"/>
      <c r="E17" s="400"/>
      <c r="F17" s="400"/>
      <c r="G17" s="400"/>
      <c r="H17" s="469"/>
      <c r="I17" s="288" t="s">
        <v>4</v>
      </c>
      <c r="J17" s="289" t="s">
        <v>5</v>
      </c>
      <c r="K17" s="289" t="s">
        <v>6</v>
      </c>
      <c r="L17" s="289" t="s">
        <v>7</v>
      </c>
      <c r="M17" s="217" t="s">
        <v>221</v>
      </c>
      <c r="N17" s="218" t="s">
        <v>12</v>
      </c>
      <c r="O17" s="202" t="s">
        <v>13</v>
      </c>
      <c r="P17" s="202" t="s">
        <v>196</v>
      </c>
      <c r="Q17" s="474"/>
      <c r="R17" s="219" t="s">
        <v>228</v>
      </c>
      <c r="S17" s="467"/>
      <c r="T17" s="76"/>
      <c r="U17" s="159" t="s">
        <v>26</v>
      </c>
      <c r="V17" s="160" t="s">
        <v>4</v>
      </c>
      <c r="W17" s="160" t="s">
        <v>5</v>
      </c>
      <c r="X17" s="160" t="s">
        <v>6</v>
      </c>
      <c r="Y17" s="160" t="s">
        <v>7</v>
      </c>
      <c r="Z17" s="159" t="s">
        <v>224</v>
      </c>
      <c r="AA17" s="168" t="s">
        <v>12</v>
      </c>
      <c r="AB17" s="168" t="s">
        <v>13</v>
      </c>
      <c r="AC17" s="162" t="s">
        <v>196</v>
      </c>
      <c r="AD17" s="163" t="s">
        <v>197</v>
      </c>
      <c r="AE17" s="163" t="s">
        <v>195</v>
      </c>
      <c r="AF17" s="159"/>
      <c r="AG17" s="159"/>
      <c r="AH17" s="159" t="s">
        <v>13</v>
      </c>
      <c r="AI17" s="159" t="s">
        <v>21</v>
      </c>
      <c r="AJ17" s="159" t="s">
        <v>22</v>
      </c>
      <c r="AK17" s="159" t="s">
        <v>201</v>
      </c>
      <c r="AL17" s="159" t="s">
        <v>24</v>
      </c>
      <c r="AM17" s="159"/>
      <c r="AN17" s="159"/>
      <c r="AO17" s="159"/>
      <c r="AP17" s="159"/>
      <c r="AQ17" s="159"/>
      <c r="AR17" s="159"/>
      <c r="AS17" s="159" t="s">
        <v>34</v>
      </c>
      <c r="AT17" s="159" t="s">
        <v>23</v>
      </c>
      <c r="AU17" s="159" t="s">
        <v>30</v>
      </c>
      <c r="AV17" s="159" t="s">
        <v>25</v>
      </c>
      <c r="AW17" s="159"/>
      <c r="AX17" s="164"/>
      <c r="AY17" s="31"/>
      <c r="AZ17" s="31"/>
      <c r="BA17" s="31"/>
      <c r="BB17" s="31"/>
      <c r="BC17" s="31"/>
      <c r="BD17" s="31"/>
      <c r="BE17" s="31"/>
      <c r="BF17" s="31"/>
      <c r="BG17" s="31"/>
      <c r="BH17" s="31"/>
    </row>
    <row r="18" spans="1:60" s="138" customFormat="1" ht="15" customHeight="1" x14ac:dyDescent="0.2">
      <c r="A18" s="135"/>
      <c r="B18" s="210">
        <v>1</v>
      </c>
      <c r="C18" s="211" t="s">
        <v>5</v>
      </c>
      <c r="D18" s="285"/>
      <c r="E18" s="211"/>
      <c r="F18" s="211"/>
      <c r="G18" s="211"/>
      <c r="H18" s="306"/>
      <c r="I18" s="210"/>
      <c r="J18" s="212"/>
      <c r="K18" s="212"/>
      <c r="L18" s="212"/>
      <c r="M18" s="310"/>
      <c r="N18" s="309" t="str">
        <f t="shared" ref="N18:N26" si="0">IF(I18&lt;&gt;"",I18*14,"")</f>
        <v/>
      </c>
      <c r="O18" s="214" t="str">
        <f>IF(AH18&lt;&gt;0,AH18*14,"")</f>
        <v/>
      </c>
      <c r="P18" s="213">
        <f>SUM(N18:O18)</f>
        <v>0</v>
      </c>
      <c r="Q18" s="142">
        <f>(G18*25)-P18-R18</f>
        <v>0</v>
      </c>
      <c r="R18" s="204">
        <f>M18*14</f>
        <v>0</v>
      </c>
      <c r="S18" s="136"/>
      <c r="T18" s="137"/>
      <c r="U18" s="148">
        <f t="shared" ref="U18:U26" si="1">IF(F18="DL",0,G18)</f>
        <v>0</v>
      </c>
      <c r="V18" s="148">
        <f t="shared" ref="V18:V26" si="2">IF(F18="DL",0,I18)</f>
        <v>0</v>
      </c>
      <c r="W18" s="148">
        <f t="shared" ref="W18:W26" si="3">IF(F18="DL",0,J18)</f>
        <v>0</v>
      </c>
      <c r="X18" s="148">
        <f t="shared" ref="X18:X26" si="4">IF(F18="DL",0,K18)</f>
        <v>0</v>
      </c>
      <c r="Y18" s="148">
        <f>IF(F18="DL",0,L18)</f>
        <v>0</v>
      </c>
      <c r="Z18" s="148">
        <f t="shared" ref="Z18:Z26" si="5">IF($F$18="DL",0,M18)</f>
        <v>0</v>
      </c>
      <c r="AA18" s="148" t="str">
        <f>IF($F18="DL",0,N18)</f>
        <v/>
      </c>
      <c r="AB18" s="148" t="str">
        <f>IF($F18="DL",0,O18)</f>
        <v/>
      </c>
      <c r="AC18" s="148">
        <f>IF($F18="DL",0,P18)</f>
        <v>0</v>
      </c>
      <c r="AD18" s="148">
        <f t="shared" ref="AD18:AE24" si="6">IF($F18="DL",0,Q18)</f>
        <v>0</v>
      </c>
      <c r="AE18" s="148">
        <f t="shared" si="6"/>
        <v>0</v>
      </c>
      <c r="AF18" s="148"/>
      <c r="AG18" s="148">
        <f t="shared" ref="AG18:AG26" si="7">IF(F18="DL",0,1)</f>
        <v>1</v>
      </c>
      <c r="AH18" s="148">
        <f>J18+K18+L18</f>
        <v>0</v>
      </c>
      <c r="AI18" s="148">
        <f>$AG18*IF($C18="F",$P18,0)</f>
        <v>0</v>
      </c>
      <c r="AJ18" s="148">
        <f>$AG18*IF($C18="C",$P18,0)</f>
        <v>0</v>
      </c>
      <c r="AK18" s="148">
        <f>$AG18*IF($C18="A",$P18,0)</f>
        <v>0</v>
      </c>
      <c r="AL18" s="148">
        <f>$AG18*IF($C18="S",$P18,0)</f>
        <v>0</v>
      </c>
      <c r="AM18" s="148"/>
      <c r="AN18" s="148"/>
      <c r="AO18" s="148"/>
      <c r="AP18" s="148"/>
      <c r="AQ18" s="148"/>
      <c r="AR18" s="148"/>
      <c r="AS18" s="148">
        <f>AG18*IF(S18&lt;&gt;"",P18,0)</f>
        <v>0</v>
      </c>
      <c r="AT18" s="148">
        <f>IF(F18="DI",P18,0)</f>
        <v>0</v>
      </c>
      <c r="AU18" s="148">
        <f>IF(F18="DO",P18,0)</f>
        <v>0</v>
      </c>
      <c r="AV18" s="148">
        <f>IF(F18="DL",P18,0)</f>
        <v>0</v>
      </c>
      <c r="AW18" s="148"/>
      <c r="AX18" s="149"/>
    </row>
    <row r="19" spans="1:60" s="138" customFormat="1" ht="15" customHeight="1" x14ac:dyDescent="0.2">
      <c r="A19" s="135"/>
      <c r="B19" s="139">
        <v>2</v>
      </c>
      <c r="C19" s="203" t="s">
        <v>5</v>
      </c>
      <c r="D19" s="155"/>
      <c r="E19" s="203"/>
      <c r="F19" s="203"/>
      <c r="G19" s="203"/>
      <c r="H19" s="307"/>
      <c r="I19" s="139"/>
      <c r="J19" s="140"/>
      <c r="K19" s="140"/>
      <c r="L19" s="140"/>
      <c r="M19" s="301"/>
      <c r="N19" s="298" t="str">
        <f t="shared" si="0"/>
        <v/>
      </c>
      <c r="O19" s="141" t="str">
        <f t="shared" ref="O19:O26" si="8">IF(AH19&lt;&gt;0,AH19*14,"")</f>
        <v/>
      </c>
      <c r="P19" s="142">
        <f t="shared" ref="P19:P24" si="9">SUM(N19:O19)</f>
        <v>0</v>
      </c>
      <c r="Q19" s="142">
        <f t="shared" ref="Q19:Q26" si="10">(G19*25)-P19-R19</f>
        <v>0</v>
      </c>
      <c r="R19" s="204">
        <f t="shared" ref="R19:R26" si="11">M19*14</f>
        <v>0</v>
      </c>
      <c r="S19" s="136"/>
      <c r="T19" s="137"/>
      <c r="U19" s="148">
        <f t="shared" si="1"/>
        <v>0</v>
      </c>
      <c r="V19" s="148">
        <f t="shared" si="2"/>
        <v>0</v>
      </c>
      <c r="W19" s="148">
        <f t="shared" si="3"/>
        <v>0</v>
      </c>
      <c r="X19" s="148">
        <f t="shared" si="4"/>
        <v>0</v>
      </c>
      <c r="Y19" s="148">
        <f>IF(F19="DL",0,L19)</f>
        <v>0</v>
      </c>
      <c r="Z19" s="148">
        <f t="shared" si="5"/>
        <v>0</v>
      </c>
      <c r="AA19" s="148" t="str">
        <f t="shared" ref="AA19:AA26" si="12">IF($F19="DL",0,N19)</f>
        <v/>
      </c>
      <c r="AB19" s="148" t="str">
        <f t="shared" ref="AB19:AB26" si="13">IF($F19="DL",0,O19)</f>
        <v/>
      </c>
      <c r="AC19" s="148">
        <f t="shared" ref="AC19:AC24" si="14">IF($F19="DL",0,P19)</f>
        <v>0</v>
      </c>
      <c r="AD19" s="148">
        <f t="shared" si="6"/>
        <v>0</v>
      </c>
      <c r="AE19" s="148">
        <f t="shared" si="6"/>
        <v>0</v>
      </c>
      <c r="AF19" s="148"/>
      <c r="AG19" s="148">
        <f t="shared" si="7"/>
        <v>1</v>
      </c>
      <c r="AH19" s="148">
        <f>J19+K19+L19</f>
        <v>0</v>
      </c>
      <c r="AI19" s="148">
        <f>$AG19*IF($C19="F",$P19,0)</f>
        <v>0</v>
      </c>
      <c r="AJ19" s="148">
        <f>$AG19*IF($C19="C",$P19,0)</f>
        <v>0</v>
      </c>
      <c r="AK19" s="148">
        <f>$AG19*IF($C19="A",$P19,0)</f>
        <v>0</v>
      </c>
      <c r="AL19" s="148">
        <f>$AG19*IF($C19="S",$P19,0)</f>
        <v>0</v>
      </c>
      <c r="AM19" s="148"/>
      <c r="AN19" s="148"/>
      <c r="AO19" s="148"/>
      <c r="AP19" s="148"/>
      <c r="AQ19" s="148"/>
      <c r="AR19" s="148"/>
      <c r="AS19" s="148">
        <f t="shared" ref="AS19:AS26" si="15">AG19*IF(S19&lt;&gt;"",P19,0)</f>
        <v>0</v>
      </c>
      <c r="AT19" s="148">
        <f>IF(F19="DI",P19,0)</f>
        <v>0</v>
      </c>
      <c r="AU19" s="148">
        <f>IF(F19="DO",P19,0)</f>
        <v>0</v>
      </c>
      <c r="AV19" s="148">
        <f>IF(F19="DL",P19,0)</f>
        <v>0</v>
      </c>
      <c r="AW19" s="148"/>
      <c r="AX19" s="149"/>
    </row>
    <row r="20" spans="1:60" s="138" customFormat="1" ht="15" customHeight="1" x14ac:dyDescent="0.2">
      <c r="A20" s="135"/>
      <c r="B20" s="139">
        <v>3</v>
      </c>
      <c r="C20" s="203" t="s">
        <v>5</v>
      </c>
      <c r="D20" s="155"/>
      <c r="E20" s="203"/>
      <c r="F20" s="203"/>
      <c r="G20" s="203"/>
      <c r="H20" s="307"/>
      <c r="I20" s="139"/>
      <c r="J20" s="140"/>
      <c r="K20" s="140"/>
      <c r="L20" s="140"/>
      <c r="M20" s="301"/>
      <c r="N20" s="298" t="str">
        <f t="shared" si="0"/>
        <v/>
      </c>
      <c r="O20" s="141" t="str">
        <f t="shared" si="8"/>
        <v/>
      </c>
      <c r="P20" s="142">
        <f t="shared" si="9"/>
        <v>0</v>
      </c>
      <c r="Q20" s="142">
        <f t="shared" si="10"/>
        <v>0</v>
      </c>
      <c r="R20" s="204">
        <f t="shared" si="11"/>
        <v>0</v>
      </c>
      <c r="S20" s="136"/>
      <c r="T20" s="137"/>
      <c r="U20" s="148">
        <f t="shared" si="1"/>
        <v>0</v>
      </c>
      <c r="V20" s="148">
        <f t="shared" si="2"/>
        <v>0</v>
      </c>
      <c r="W20" s="148">
        <f t="shared" si="3"/>
        <v>0</v>
      </c>
      <c r="X20" s="148">
        <f t="shared" si="4"/>
        <v>0</v>
      </c>
      <c r="Y20" s="148">
        <f>IF(F20="DL",0,L20)</f>
        <v>0</v>
      </c>
      <c r="Z20" s="148">
        <f t="shared" si="5"/>
        <v>0</v>
      </c>
      <c r="AA20" s="148" t="str">
        <f t="shared" si="12"/>
        <v/>
      </c>
      <c r="AB20" s="148" t="str">
        <f t="shared" si="13"/>
        <v/>
      </c>
      <c r="AC20" s="148">
        <f t="shared" si="14"/>
        <v>0</v>
      </c>
      <c r="AD20" s="148">
        <f t="shared" si="6"/>
        <v>0</v>
      </c>
      <c r="AE20" s="148">
        <f t="shared" si="6"/>
        <v>0</v>
      </c>
      <c r="AF20" s="148"/>
      <c r="AG20" s="148">
        <f t="shared" si="7"/>
        <v>1</v>
      </c>
      <c r="AH20" s="148">
        <f>J20+K20+L20</f>
        <v>0</v>
      </c>
      <c r="AI20" s="148">
        <f>$AG20*IF($C20="F",$P20,0)</f>
        <v>0</v>
      </c>
      <c r="AJ20" s="148">
        <f>$AG20*IF($C20="C",$P20,0)</f>
        <v>0</v>
      </c>
      <c r="AK20" s="148">
        <f>$AG20*IF($C20="A",$P20,0)</f>
        <v>0</v>
      </c>
      <c r="AL20" s="148">
        <f>$AG20*IF($C20="S",$P20,0)</f>
        <v>0</v>
      </c>
      <c r="AM20" s="148"/>
      <c r="AN20" s="148"/>
      <c r="AO20" s="148"/>
      <c r="AP20" s="148"/>
      <c r="AQ20" s="148"/>
      <c r="AR20" s="148"/>
      <c r="AS20" s="148">
        <f t="shared" si="15"/>
        <v>0</v>
      </c>
      <c r="AT20" s="148">
        <f>IF(F20="DI",P20,0)</f>
        <v>0</v>
      </c>
      <c r="AU20" s="148">
        <f>IF(F20="DO",P20,0)</f>
        <v>0</v>
      </c>
      <c r="AV20" s="148">
        <f>IF(F20="DL",P20,0)</f>
        <v>0</v>
      </c>
      <c r="AW20" s="148"/>
      <c r="AX20" s="149"/>
    </row>
    <row r="21" spans="1:60" s="138" customFormat="1" ht="15" customHeight="1" x14ac:dyDescent="0.2">
      <c r="A21" s="135"/>
      <c r="B21" s="139">
        <v>4</v>
      </c>
      <c r="C21" s="203" t="s">
        <v>5</v>
      </c>
      <c r="D21" s="286"/>
      <c r="E21" s="203"/>
      <c r="F21" s="203"/>
      <c r="G21" s="203"/>
      <c r="H21" s="307"/>
      <c r="I21" s="139"/>
      <c r="J21" s="140"/>
      <c r="K21" s="140"/>
      <c r="L21" s="140"/>
      <c r="M21" s="301"/>
      <c r="N21" s="298" t="str">
        <f t="shared" si="0"/>
        <v/>
      </c>
      <c r="O21" s="141" t="str">
        <f t="shared" ref="O21:O23" si="16">IF(AH21&lt;&gt;0,AH21*14,"")</f>
        <v/>
      </c>
      <c r="P21" s="142">
        <f t="shared" ref="P21:P23" si="17">SUM(N21:O21)</f>
        <v>0</v>
      </c>
      <c r="Q21" s="142">
        <f t="shared" si="10"/>
        <v>0</v>
      </c>
      <c r="R21" s="204">
        <f t="shared" si="11"/>
        <v>0</v>
      </c>
      <c r="S21" s="136"/>
      <c r="T21" s="137"/>
      <c r="U21" s="148">
        <f t="shared" si="1"/>
        <v>0</v>
      </c>
      <c r="V21" s="148">
        <f t="shared" si="2"/>
        <v>0</v>
      </c>
      <c r="W21" s="148">
        <f t="shared" si="3"/>
        <v>0</v>
      </c>
      <c r="X21" s="148">
        <f t="shared" si="4"/>
        <v>0</v>
      </c>
      <c r="Y21" s="148">
        <f>IF(F21="DL",0,L21)</f>
        <v>0</v>
      </c>
      <c r="Z21" s="148">
        <f t="shared" si="5"/>
        <v>0</v>
      </c>
      <c r="AA21" s="148" t="str">
        <f t="shared" si="12"/>
        <v/>
      </c>
      <c r="AB21" s="148" t="str">
        <f t="shared" si="13"/>
        <v/>
      </c>
      <c r="AC21" s="148">
        <f t="shared" si="14"/>
        <v>0</v>
      </c>
      <c r="AD21" s="148">
        <f t="shared" si="6"/>
        <v>0</v>
      </c>
      <c r="AE21" s="148">
        <f t="shared" si="6"/>
        <v>0</v>
      </c>
      <c r="AF21" s="148"/>
      <c r="AG21" s="148">
        <f t="shared" si="7"/>
        <v>1</v>
      </c>
      <c r="AH21" s="148">
        <f>J21+K21+L21</f>
        <v>0</v>
      </c>
      <c r="AI21" s="148">
        <f>$AG21*IF($C21="F",$P21,0)</f>
        <v>0</v>
      </c>
      <c r="AJ21" s="148">
        <f>$AG21*IF($C21="C",$P21,0)</f>
        <v>0</v>
      </c>
      <c r="AK21" s="148">
        <f>$AG21*IF($C21="A",$P21,0)</f>
        <v>0</v>
      </c>
      <c r="AL21" s="148">
        <f>$AG21*IF($C21="S",$P21,0)</f>
        <v>0</v>
      </c>
      <c r="AM21" s="148"/>
      <c r="AN21" s="148"/>
      <c r="AO21" s="148"/>
      <c r="AP21" s="148"/>
      <c r="AQ21" s="148"/>
      <c r="AR21" s="148"/>
      <c r="AS21" s="148">
        <f t="shared" si="15"/>
        <v>0</v>
      </c>
      <c r="AT21" s="148">
        <f>IF(F21="DI",P21,0)</f>
        <v>0</v>
      </c>
      <c r="AU21" s="148">
        <f>IF(F21="DO",P21,0)</f>
        <v>0</v>
      </c>
      <c r="AV21" s="148">
        <f>IF(F21="DL",P21,0)</f>
        <v>0</v>
      </c>
      <c r="AW21" s="148"/>
      <c r="AX21" s="149"/>
    </row>
    <row r="22" spans="1:60" s="138" customFormat="1" ht="15" customHeight="1" x14ac:dyDescent="0.2">
      <c r="A22" s="135"/>
      <c r="B22" s="139">
        <v>5</v>
      </c>
      <c r="C22" s="203" t="s">
        <v>4</v>
      </c>
      <c r="D22" s="155"/>
      <c r="E22" s="203"/>
      <c r="F22" s="203"/>
      <c r="G22" s="203"/>
      <c r="H22" s="307"/>
      <c r="I22" s="139"/>
      <c r="J22" s="140"/>
      <c r="K22" s="140"/>
      <c r="L22" s="140"/>
      <c r="M22" s="301"/>
      <c r="N22" s="298" t="str">
        <f t="shared" si="0"/>
        <v/>
      </c>
      <c r="O22" s="141" t="str">
        <f t="shared" si="16"/>
        <v/>
      </c>
      <c r="P22" s="142">
        <f t="shared" si="17"/>
        <v>0</v>
      </c>
      <c r="Q22" s="142">
        <f t="shared" si="10"/>
        <v>0</v>
      </c>
      <c r="R22" s="204">
        <f t="shared" si="11"/>
        <v>0</v>
      </c>
      <c r="S22" s="136"/>
      <c r="T22" s="137"/>
      <c r="U22" s="148">
        <f t="shared" si="1"/>
        <v>0</v>
      </c>
      <c r="V22" s="148">
        <f t="shared" si="2"/>
        <v>0</v>
      </c>
      <c r="W22" s="148">
        <f t="shared" si="3"/>
        <v>0</v>
      </c>
      <c r="X22" s="148">
        <f t="shared" si="4"/>
        <v>0</v>
      </c>
      <c r="Y22" s="148">
        <f t="shared" ref="Y22:Y23" si="18">IF(F22="DL",0,L22)</f>
        <v>0</v>
      </c>
      <c r="Z22" s="148">
        <f t="shared" si="5"/>
        <v>0</v>
      </c>
      <c r="AA22" s="148" t="str">
        <f t="shared" si="12"/>
        <v/>
      </c>
      <c r="AB22" s="148" t="str">
        <f t="shared" si="13"/>
        <v/>
      </c>
      <c r="AC22" s="148">
        <f t="shared" si="14"/>
        <v>0</v>
      </c>
      <c r="AD22" s="148">
        <f t="shared" si="6"/>
        <v>0</v>
      </c>
      <c r="AE22" s="148">
        <f t="shared" si="6"/>
        <v>0</v>
      </c>
      <c r="AF22" s="148"/>
      <c r="AG22" s="148">
        <f t="shared" si="7"/>
        <v>1</v>
      </c>
      <c r="AH22" s="148">
        <f t="shared" ref="AH22:AH23" si="19">J22+K22+L22</f>
        <v>0</v>
      </c>
      <c r="AI22" s="148">
        <f t="shared" ref="AI22:AI23" si="20">$AG22*IF($C22="F",$P22,0)</f>
        <v>0</v>
      </c>
      <c r="AJ22" s="148">
        <f t="shared" ref="AJ22:AJ23" si="21">$AG22*IF($C22="C",$P22,0)</f>
        <v>0</v>
      </c>
      <c r="AK22" s="148">
        <f t="shared" ref="AK22:AK23" si="22">$AG22*IF($C22="A",$P22,0)</f>
        <v>0</v>
      </c>
      <c r="AL22" s="148">
        <f t="shared" ref="AL22:AL23" si="23">$AG22*IF($C22="S",$P22,0)</f>
        <v>0</v>
      </c>
      <c r="AM22" s="148"/>
      <c r="AN22" s="148"/>
      <c r="AO22" s="148"/>
      <c r="AP22" s="148"/>
      <c r="AQ22" s="148"/>
      <c r="AR22" s="148"/>
      <c r="AS22" s="148">
        <f t="shared" si="15"/>
        <v>0</v>
      </c>
      <c r="AT22" s="148">
        <f t="shared" ref="AT22:AT23" si="24">IF(F22="DI",P22,0)</f>
        <v>0</v>
      </c>
      <c r="AU22" s="148">
        <f t="shared" ref="AU22:AU23" si="25">IF(F22="DO",P22,0)</f>
        <v>0</v>
      </c>
      <c r="AV22" s="148">
        <f t="shared" ref="AV22:AV23" si="26">IF(F22="DL",P22,0)</f>
        <v>0</v>
      </c>
      <c r="AW22" s="148"/>
      <c r="AX22" s="149"/>
    </row>
    <row r="23" spans="1:60" s="138" customFormat="1" ht="15" customHeight="1" x14ac:dyDescent="0.2">
      <c r="A23" s="135"/>
      <c r="B23" s="139">
        <v>6</v>
      </c>
      <c r="C23" s="203" t="s">
        <v>5</v>
      </c>
      <c r="D23" s="155"/>
      <c r="E23" s="203"/>
      <c r="F23" s="203"/>
      <c r="G23" s="203"/>
      <c r="H23" s="307"/>
      <c r="I23" s="139"/>
      <c r="J23" s="140"/>
      <c r="K23" s="140"/>
      <c r="L23" s="140"/>
      <c r="M23" s="301"/>
      <c r="N23" s="298"/>
      <c r="O23" s="141" t="str">
        <f t="shared" si="16"/>
        <v/>
      </c>
      <c r="P23" s="142">
        <f t="shared" si="17"/>
        <v>0</v>
      </c>
      <c r="Q23" s="142">
        <f>(G23*25)-P23-R23</f>
        <v>0</v>
      </c>
      <c r="R23" s="204">
        <f t="shared" si="11"/>
        <v>0</v>
      </c>
      <c r="S23" s="136"/>
      <c r="T23" s="137"/>
      <c r="U23" s="148">
        <f t="shared" si="1"/>
        <v>0</v>
      </c>
      <c r="V23" s="148">
        <f t="shared" si="2"/>
        <v>0</v>
      </c>
      <c r="W23" s="148">
        <f t="shared" si="3"/>
        <v>0</v>
      </c>
      <c r="X23" s="148">
        <f t="shared" si="4"/>
        <v>0</v>
      </c>
      <c r="Y23" s="148">
        <f t="shared" si="18"/>
        <v>0</v>
      </c>
      <c r="Z23" s="148">
        <f t="shared" si="5"/>
        <v>0</v>
      </c>
      <c r="AA23" s="148">
        <f t="shared" si="12"/>
        <v>0</v>
      </c>
      <c r="AB23" s="148" t="str">
        <f t="shared" si="13"/>
        <v/>
      </c>
      <c r="AC23" s="148">
        <f t="shared" si="14"/>
        <v>0</v>
      </c>
      <c r="AD23" s="148">
        <f t="shared" si="6"/>
        <v>0</v>
      </c>
      <c r="AE23" s="148">
        <f t="shared" si="6"/>
        <v>0</v>
      </c>
      <c r="AF23" s="148"/>
      <c r="AG23" s="148">
        <f t="shared" si="7"/>
        <v>1</v>
      </c>
      <c r="AH23" s="148">
        <f t="shared" si="19"/>
        <v>0</v>
      </c>
      <c r="AI23" s="148">
        <f t="shared" si="20"/>
        <v>0</v>
      </c>
      <c r="AJ23" s="148">
        <f t="shared" si="21"/>
        <v>0</v>
      </c>
      <c r="AK23" s="148">
        <f t="shared" si="22"/>
        <v>0</v>
      </c>
      <c r="AL23" s="148">
        <f t="shared" si="23"/>
        <v>0</v>
      </c>
      <c r="AM23" s="148"/>
      <c r="AN23" s="148"/>
      <c r="AO23" s="148"/>
      <c r="AP23" s="148"/>
      <c r="AQ23" s="148"/>
      <c r="AR23" s="148"/>
      <c r="AS23" s="148">
        <f t="shared" si="15"/>
        <v>0</v>
      </c>
      <c r="AT23" s="148">
        <f t="shared" si="24"/>
        <v>0</v>
      </c>
      <c r="AU23" s="148">
        <f t="shared" si="25"/>
        <v>0</v>
      </c>
      <c r="AV23" s="148">
        <f t="shared" si="26"/>
        <v>0</v>
      </c>
      <c r="AW23" s="148"/>
      <c r="AX23" s="149"/>
    </row>
    <row r="24" spans="1:60" s="138" customFormat="1" ht="15" customHeight="1" x14ac:dyDescent="0.2">
      <c r="A24" s="135"/>
      <c r="B24" s="139">
        <v>7</v>
      </c>
      <c r="C24" s="203" t="s">
        <v>5</v>
      </c>
      <c r="D24" s="287"/>
      <c r="E24" s="203"/>
      <c r="F24" s="203"/>
      <c r="G24" s="203"/>
      <c r="H24" s="307"/>
      <c r="I24" s="139"/>
      <c r="J24" s="140"/>
      <c r="K24" s="140"/>
      <c r="L24" s="140"/>
      <c r="M24" s="301"/>
      <c r="N24" s="298" t="str">
        <f t="shared" si="0"/>
        <v/>
      </c>
      <c r="O24" s="141" t="str">
        <f t="shared" si="8"/>
        <v/>
      </c>
      <c r="P24" s="142">
        <f t="shared" si="9"/>
        <v>0</v>
      </c>
      <c r="Q24" s="142">
        <f t="shared" si="10"/>
        <v>0</v>
      </c>
      <c r="R24" s="204">
        <f t="shared" si="11"/>
        <v>0</v>
      </c>
      <c r="S24" s="136"/>
      <c r="T24" s="137"/>
      <c r="U24" s="148">
        <f t="shared" si="1"/>
        <v>0</v>
      </c>
      <c r="V24" s="148">
        <f t="shared" si="2"/>
        <v>0</v>
      </c>
      <c r="W24" s="148">
        <f t="shared" si="3"/>
        <v>0</v>
      </c>
      <c r="X24" s="148">
        <f t="shared" si="4"/>
        <v>0</v>
      </c>
      <c r="Y24" s="148">
        <f>IF(F24="DL",0,L24)</f>
        <v>0</v>
      </c>
      <c r="Z24" s="148">
        <f t="shared" si="5"/>
        <v>0</v>
      </c>
      <c r="AA24" s="148" t="str">
        <f t="shared" si="12"/>
        <v/>
      </c>
      <c r="AB24" s="148" t="str">
        <f t="shared" si="13"/>
        <v/>
      </c>
      <c r="AC24" s="148">
        <f t="shared" si="14"/>
        <v>0</v>
      </c>
      <c r="AD24" s="148">
        <f t="shared" si="6"/>
        <v>0</v>
      </c>
      <c r="AE24" s="148">
        <f t="shared" si="6"/>
        <v>0</v>
      </c>
      <c r="AF24" s="148"/>
      <c r="AG24" s="148">
        <f t="shared" si="7"/>
        <v>1</v>
      </c>
      <c r="AH24" s="148">
        <f>J24+K24+L24</f>
        <v>0</v>
      </c>
      <c r="AI24" s="148">
        <f>$AG24*IF($C24="F",$P24,0)</f>
        <v>0</v>
      </c>
      <c r="AJ24" s="148">
        <f>$AG24*IF($C24="C",$P24,0)</f>
        <v>0</v>
      </c>
      <c r="AK24" s="148">
        <f>$AG24*IF($C24="A",$P24,0)</f>
        <v>0</v>
      </c>
      <c r="AL24" s="148">
        <f>$AG24*IF($C24="S",$P24,0)</f>
        <v>0</v>
      </c>
      <c r="AM24" s="148"/>
      <c r="AN24" s="148"/>
      <c r="AO24" s="148"/>
      <c r="AP24" s="148"/>
      <c r="AQ24" s="148"/>
      <c r="AR24" s="148"/>
      <c r="AS24" s="148">
        <f t="shared" si="15"/>
        <v>0</v>
      </c>
      <c r="AT24" s="148">
        <f>IF(F24="DI",P24,0)</f>
        <v>0</v>
      </c>
      <c r="AU24" s="148">
        <f>IF(F24="DO",P24,0)</f>
        <v>0</v>
      </c>
      <c r="AV24" s="148">
        <f>IF(F24="DL",P24,0)</f>
        <v>0</v>
      </c>
      <c r="AW24" s="148"/>
      <c r="AX24" s="149"/>
    </row>
    <row r="25" spans="1:60" s="138" customFormat="1" ht="20.25" customHeight="1" x14ac:dyDescent="0.2">
      <c r="A25" s="135"/>
      <c r="B25" s="220">
        <v>7</v>
      </c>
      <c r="C25" s="221" t="s">
        <v>4</v>
      </c>
      <c r="D25" s="222"/>
      <c r="E25" s="221"/>
      <c r="F25" s="221"/>
      <c r="G25" s="221"/>
      <c r="H25" s="317"/>
      <c r="I25" s="321"/>
      <c r="J25" s="223"/>
      <c r="K25" s="223"/>
      <c r="L25" s="223"/>
      <c r="M25" s="322"/>
      <c r="N25" s="319" t="str">
        <f t="shared" si="0"/>
        <v/>
      </c>
      <c r="O25" s="193"/>
      <c r="P25" s="194">
        <f t="shared" ref="P25:P26" si="27">SUM(N25:O25)</f>
        <v>0</v>
      </c>
      <c r="Q25" s="194">
        <f t="shared" si="10"/>
        <v>0</v>
      </c>
      <c r="R25" s="341">
        <f t="shared" si="11"/>
        <v>0</v>
      </c>
      <c r="S25" s="195"/>
      <c r="T25" s="137"/>
      <c r="U25" s="148">
        <f t="shared" si="1"/>
        <v>0</v>
      </c>
      <c r="V25" s="148">
        <f t="shared" si="2"/>
        <v>0</v>
      </c>
      <c r="W25" s="148">
        <f t="shared" si="3"/>
        <v>0</v>
      </c>
      <c r="X25" s="148">
        <f t="shared" si="4"/>
        <v>0</v>
      </c>
      <c r="Y25" s="148">
        <f>IF(F25="DL",0,L25)</f>
        <v>0</v>
      </c>
      <c r="Z25" s="148">
        <f t="shared" si="5"/>
        <v>0</v>
      </c>
      <c r="AA25" s="148" t="str">
        <f t="shared" si="12"/>
        <v/>
      </c>
      <c r="AB25" s="148">
        <f t="shared" si="13"/>
        <v>0</v>
      </c>
      <c r="AC25" s="148">
        <f t="shared" ref="AC25:AC26" si="28">IF($F25="DL",0,P25)</f>
        <v>0</v>
      </c>
      <c r="AD25" s="148">
        <f t="shared" ref="AD25:AD26" si="29">IF($F25="DL",0,Q25)</f>
        <v>0</v>
      </c>
      <c r="AE25" s="148">
        <f t="shared" ref="AE25:AE26" si="30">IF($F25="DL",0,R25)</f>
        <v>0</v>
      </c>
      <c r="AF25" s="148"/>
      <c r="AG25" s="148">
        <f t="shared" si="7"/>
        <v>1</v>
      </c>
      <c r="AH25" s="148">
        <f>J25+K25+L25</f>
        <v>0</v>
      </c>
      <c r="AI25" s="148">
        <f>$AG25*IF($C25="F",$P25,0)</f>
        <v>0</v>
      </c>
      <c r="AJ25" s="148">
        <f>$AG25*IF($C25="C",$P25,0)</f>
        <v>0</v>
      </c>
      <c r="AK25" s="148">
        <f>$AG25*IF($C25="A",$P25,0)</f>
        <v>0</v>
      </c>
      <c r="AL25" s="148">
        <f>$AG25*IF($C25="S",$P25,0)</f>
        <v>0</v>
      </c>
      <c r="AM25" s="148"/>
      <c r="AN25" s="148"/>
      <c r="AO25" s="148"/>
      <c r="AP25" s="148"/>
      <c r="AQ25" s="148"/>
      <c r="AR25" s="148"/>
      <c r="AS25" s="148">
        <f t="shared" si="15"/>
        <v>0</v>
      </c>
      <c r="AT25" s="148">
        <f>IF(F25="DI",P25,0)</f>
        <v>0</v>
      </c>
      <c r="AU25" s="148">
        <f>IF(F25="DO",P25,0)</f>
        <v>0</v>
      </c>
      <c r="AV25" s="148">
        <f>IF(F25="DL",P25,0)</f>
        <v>0</v>
      </c>
      <c r="AW25" s="148"/>
      <c r="AX25" s="149"/>
    </row>
    <row r="26" spans="1:60" s="138" customFormat="1" ht="15" customHeight="1" thickBot="1" x14ac:dyDescent="0.25">
      <c r="A26" s="135"/>
      <c r="B26" s="224">
        <v>8</v>
      </c>
      <c r="C26" s="225" t="s">
        <v>4</v>
      </c>
      <c r="D26" s="226"/>
      <c r="E26" s="225"/>
      <c r="F26" s="225"/>
      <c r="G26" s="225"/>
      <c r="H26" s="318"/>
      <c r="I26" s="328"/>
      <c r="J26" s="227"/>
      <c r="K26" s="227"/>
      <c r="L26" s="227"/>
      <c r="M26" s="329"/>
      <c r="N26" s="320" t="str">
        <f t="shared" si="0"/>
        <v/>
      </c>
      <c r="O26" s="229" t="str">
        <f t="shared" si="8"/>
        <v/>
      </c>
      <c r="P26" s="228">
        <f t="shared" si="27"/>
        <v>0</v>
      </c>
      <c r="Q26" s="194">
        <f t="shared" si="10"/>
        <v>0</v>
      </c>
      <c r="R26" s="341">
        <f t="shared" si="11"/>
        <v>0</v>
      </c>
      <c r="S26" s="195"/>
      <c r="T26" s="137"/>
      <c r="U26" s="148">
        <f t="shared" si="1"/>
        <v>0</v>
      </c>
      <c r="V26" s="148">
        <f t="shared" si="2"/>
        <v>0</v>
      </c>
      <c r="W26" s="148">
        <f t="shared" si="3"/>
        <v>0</v>
      </c>
      <c r="X26" s="148">
        <f t="shared" si="4"/>
        <v>0</v>
      </c>
      <c r="Y26" s="148">
        <f>IF(F26="DL",0,L26)</f>
        <v>0</v>
      </c>
      <c r="Z26" s="148">
        <f t="shared" si="5"/>
        <v>0</v>
      </c>
      <c r="AA26" s="148" t="str">
        <f t="shared" si="12"/>
        <v/>
      </c>
      <c r="AB26" s="148" t="str">
        <f t="shared" si="13"/>
        <v/>
      </c>
      <c r="AC26" s="148">
        <f t="shared" si="28"/>
        <v>0</v>
      </c>
      <c r="AD26" s="148">
        <f t="shared" si="29"/>
        <v>0</v>
      </c>
      <c r="AE26" s="148">
        <f t="shared" si="30"/>
        <v>0</v>
      </c>
      <c r="AF26" s="148"/>
      <c r="AG26" s="148">
        <f t="shared" si="7"/>
        <v>1</v>
      </c>
      <c r="AH26" s="148">
        <f>J26+K26+L26</f>
        <v>0</v>
      </c>
      <c r="AI26" s="148">
        <f>$AG26*IF($C26="F",$P26,0)</f>
        <v>0</v>
      </c>
      <c r="AJ26" s="148">
        <f>$AG26*IF($C26="C",$P26,0)</f>
        <v>0</v>
      </c>
      <c r="AK26" s="148">
        <f>$AG26*IF($C26="A",$P26,0)</f>
        <v>0</v>
      </c>
      <c r="AL26" s="148">
        <f>$AG26*IF($C26="S",$P26,0)</f>
        <v>0</v>
      </c>
      <c r="AM26" s="148"/>
      <c r="AN26" s="148"/>
      <c r="AO26" s="148"/>
      <c r="AP26" s="148"/>
      <c r="AQ26" s="148"/>
      <c r="AR26" s="148"/>
      <c r="AS26" s="148">
        <f t="shared" si="15"/>
        <v>0</v>
      </c>
      <c r="AT26" s="148">
        <f>IF(F26="DI",P26,0)</f>
        <v>0</v>
      </c>
      <c r="AU26" s="148">
        <f>IF(F26="DO",P26,0)</f>
        <v>0</v>
      </c>
      <c r="AV26" s="148">
        <f>IF(F26="DL",P26,0)</f>
        <v>0</v>
      </c>
      <c r="AW26" s="148"/>
      <c r="AX26" s="149"/>
    </row>
    <row r="27" spans="1:60" ht="15" customHeight="1" thickBot="1" x14ac:dyDescent="0.25">
      <c r="B27" s="403" t="s">
        <v>71</v>
      </c>
      <c r="C27" s="404"/>
      <c r="D27" s="404"/>
      <c r="E27" s="404"/>
      <c r="F27" s="405"/>
      <c r="G27" s="459">
        <f>SUM(U18:U26)</f>
        <v>0</v>
      </c>
      <c r="H27" s="545" t="s">
        <v>218</v>
      </c>
      <c r="I27" s="196">
        <f>SUM(V18:V26)</f>
        <v>0</v>
      </c>
      <c r="J27" s="326">
        <f>SUM(W18:W26)</f>
        <v>0</v>
      </c>
      <c r="K27" s="326">
        <f>SUM(X18:X26)</f>
        <v>0</v>
      </c>
      <c r="L27" s="326">
        <f>SUM(Y18:Y26)</f>
        <v>0</v>
      </c>
      <c r="M27" s="327">
        <f>SUM(M18:M26)</f>
        <v>0</v>
      </c>
      <c r="N27" s="333">
        <f>AA27</f>
        <v>0</v>
      </c>
      <c r="O27" s="334">
        <f>AB27</f>
        <v>0</v>
      </c>
      <c r="P27" s="197">
        <f>AC27</f>
        <v>0</v>
      </c>
      <c r="Q27" s="197">
        <f>AD27</f>
        <v>0</v>
      </c>
      <c r="R27" s="197">
        <f>AE27</f>
        <v>0</v>
      </c>
      <c r="S27" s="391"/>
      <c r="U27" s="165">
        <f t="shared" ref="U27:AE27" si="31">SUM(U18:U26)</f>
        <v>0</v>
      </c>
      <c r="V27" s="165">
        <f t="shared" si="31"/>
        <v>0</v>
      </c>
      <c r="W27" s="165">
        <f t="shared" si="31"/>
        <v>0</v>
      </c>
      <c r="X27" s="165">
        <f t="shared" si="31"/>
        <v>0</v>
      </c>
      <c r="Y27" s="165">
        <f t="shared" si="31"/>
        <v>0</v>
      </c>
      <c r="Z27" s="165">
        <f t="shared" si="31"/>
        <v>0</v>
      </c>
      <c r="AA27" s="165">
        <f t="shared" si="31"/>
        <v>0</v>
      </c>
      <c r="AB27" s="165">
        <f t="shared" si="31"/>
        <v>0</v>
      </c>
      <c r="AC27" s="165">
        <f t="shared" si="31"/>
        <v>0</v>
      </c>
      <c r="AD27" s="165">
        <f t="shared" si="31"/>
        <v>0</v>
      </c>
      <c r="AE27" s="165">
        <f t="shared" si="31"/>
        <v>0</v>
      </c>
      <c r="AF27" s="165"/>
      <c r="AG27" s="165">
        <f t="shared" ref="AG27:AL27" si="32">SUM(AG18:AG26)</f>
        <v>9</v>
      </c>
      <c r="AH27" s="165">
        <f t="shared" si="32"/>
        <v>0</v>
      </c>
      <c r="AI27" s="165">
        <f t="shared" si="32"/>
        <v>0</v>
      </c>
      <c r="AJ27" s="165">
        <f t="shared" si="32"/>
        <v>0</v>
      </c>
      <c r="AK27" s="165">
        <f t="shared" si="32"/>
        <v>0</v>
      </c>
      <c r="AL27" s="165">
        <f t="shared" si="32"/>
        <v>0</v>
      </c>
      <c r="AM27" s="165"/>
      <c r="AN27" s="165"/>
      <c r="AO27" s="165"/>
      <c r="AP27" s="165"/>
      <c r="AQ27" s="165"/>
      <c r="AR27" s="165"/>
      <c r="AS27" s="165">
        <f>SUM(AS18:AS26)</f>
        <v>0</v>
      </c>
      <c r="AT27" s="165">
        <f>SUM(AT18:AT26)</f>
        <v>0</v>
      </c>
      <c r="AU27" s="165">
        <f>SUM(AU18:AU26)</f>
        <v>0</v>
      </c>
      <c r="AV27" s="165">
        <f>SUM(AV18:AV26)</f>
        <v>0</v>
      </c>
    </row>
    <row r="28" spans="1:60" ht="15" customHeight="1" thickBot="1" x14ac:dyDescent="0.25">
      <c r="B28" s="406"/>
      <c r="C28" s="407"/>
      <c r="D28" s="407"/>
      <c r="E28" s="407"/>
      <c r="F28" s="408"/>
      <c r="G28" s="422"/>
      <c r="H28" s="540" t="s">
        <v>237</v>
      </c>
      <c r="I28" s="442">
        <f>SUM(I27:M27)</f>
        <v>0</v>
      </c>
      <c r="J28" s="443"/>
      <c r="K28" s="443"/>
      <c r="L28" s="443"/>
      <c r="M28" s="444"/>
      <c r="N28" s="431">
        <f>SUM(N27:O27)</f>
        <v>0</v>
      </c>
      <c r="O28" s="432"/>
      <c r="P28" s="462">
        <f>P27+Q27+R27</f>
        <v>0</v>
      </c>
      <c r="Q28" s="463"/>
      <c r="R28" s="463"/>
      <c r="S28" s="392"/>
      <c r="W28" s="165">
        <f>I28</f>
        <v>0</v>
      </c>
      <c r="AG28" s="148">
        <f t="shared" ref="AG28:AG34" si="33">IF(F28="DL",0,1)</f>
        <v>1</v>
      </c>
    </row>
    <row r="29" spans="1:60" ht="15" customHeight="1" thickBot="1" x14ac:dyDescent="0.25">
      <c r="B29" s="381" t="s">
        <v>214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93"/>
      <c r="AG29" s="148">
        <f t="shared" si="33"/>
        <v>1</v>
      </c>
    </row>
    <row r="30" spans="1:60" s="138" customFormat="1" ht="15" customHeight="1" x14ac:dyDescent="0.2">
      <c r="A30" s="135"/>
      <c r="B30" s="210">
        <v>1</v>
      </c>
      <c r="C30" s="211" t="s">
        <v>5</v>
      </c>
      <c r="D30" s="230"/>
      <c r="E30" s="211"/>
      <c r="F30" s="211"/>
      <c r="G30" s="211"/>
      <c r="H30" s="211"/>
      <c r="I30" s="212"/>
      <c r="J30" s="212"/>
      <c r="K30" s="212"/>
      <c r="L30" s="212"/>
      <c r="M30" s="212"/>
      <c r="N30" s="213" t="str">
        <f>IF(I30&lt;&gt;"",I30*14,"")</f>
        <v/>
      </c>
      <c r="O30" s="214" t="str">
        <f>IF(AH30&lt;&gt;0,AH30*14,"")</f>
        <v/>
      </c>
      <c r="P30" s="213"/>
      <c r="Q30" s="142">
        <f>(G30*25)-P30-R30</f>
        <v>0</v>
      </c>
      <c r="R30" s="204">
        <f>M30*14</f>
        <v>0</v>
      </c>
      <c r="S30" s="136"/>
      <c r="T30" s="137"/>
      <c r="U30" s="148">
        <f>IF(F30="DL",0,G30)</f>
        <v>0</v>
      </c>
      <c r="V30" s="148">
        <f>IF(F30="DL",0,I30)</f>
        <v>0</v>
      </c>
      <c r="W30" s="148">
        <f>IF(F30="DL",0,J30)</f>
        <v>0</v>
      </c>
      <c r="X30" s="148">
        <f>IF(F30="DL",0,K30)</f>
        <v>0</v>
      </c>
      <c r="Y30" s="148">
        <f>IF(F30="DL",0,L30)</f>
        <v>0</v>
      </c>
      <c r="Z30" s="148">
        <f t="shared" ref="Z30:Z36" si="34">IF($F$18="DL",0,M30)</f>
        <v>0</v>
      </c>
      <c r="AA30" s="148" t="str">
        <f>IF($F30="DL",0,N30)</f>
        <v/>
      </c>
      <c r="AB30" s="148" t="str">
        <f>IF($F30="DL",0,O30)</f>
        <v/>
      </c>
      <c r="AC30" s="148">
        <f>IF($F30="DL",0,P30)</f>
        <v>0</v>
      </c>
      <c r="AD30" s="148">
        <f>IF($F30="DL",0,Q30)</f>
        <v>0</v>
      </c>
      <c r="AE30" s="148">
        <f>IF($F30="DL",0,R30)</f>
        <v>0</v>
      </c>
      <c r="AF30" s="148"/>
      <c r="AG30" s="148">
        <f t="shared" si="33"/>
        <v>1</v>
      </c>
      <c r="AH30" s="148">
        <f>J30+K30+L30</f>
        <v>0</v>
      </c>
      <c r="AI30" s="148">
        <f>$AG30*IF($C30="F",$P30,0)</f>
        <v>0</v>
      </c>
      <c r="AJ30" s="148">
        <f>$AG30*IF($C30="C",$P30,0)</f>
        <v>0</v>
      </c>
      <c r="AK30" s="148">
        <f t="shared" ref="AK30:AK35" si="35">$AG30*IF($C30="A",$P30,0)</f>
        <v>0</v>
      </c>
      <c r="AL30" s="148">
        <f>$AG30*IF($C30="S",$Q30,0)</f>
        <v>0</v>
      </c>
      <c r="AM30" s="148"/>
      <c r="AN30" s="148"/>
      <c r="AO30" s="148"/>
      <c r="AP30" s="148"/>
      <c r="AQ30" s="148"/>
      <c r="AR30" s="148"/>
      <c r="AS30" s="148">
        <f>AG30*IF(S30&lt;&gt;"",P30,0)</f>
        <v>0</v>
      </c>
      <c r="AT30" s="148">
        <f>IF(F30="DI",O30,0)</f>
        <v>0</v>
      </c>
      <c r="AU30" s="148">
        <f>IF(F30="DO",P30,0)</f>
        <v>0</v>
      </c>
      <c r="AV30" s="148">
        <f>IF(F30="DL",O30,0)</f>
        <v>0</v>
      </c>
      <c r="AW30" s="148"/>
      <c r="AX30" s="149"/>
    </row>
    <row r="31" spans="1:60" s="138" customFormat="1" ht="15" customHeight="1" x14ac:dyDescent="0.2">
      <c r="A31" s="135"/>
      <c r="B31" s="139">
        <v>2</v>
      </c>
      <c r="C31" s="203" t="s">
        <v>5</v>
      </c>
      <c r="D31" s="155"/>
      <c r="E31" s="203"/>
      <c r="F31" s="203"/>
      <c r="G31" s="203"/>
      <c r="H31" s="203"/>
      <c r="I31" s="140"/>
      <c r="J31" s="140"/>
      <c r="K31" s="140"/>
      <c r="L31" s="140"/>
      <c r="M31" s="140"/>
      <c r="N31" s="142" t="str">
        <f>IF(I31&lt;&gt;"",I31*14,"")</f>
        <v/>
      </c>
      <c r="O31" s="141" t="str">
        <f t="shared" ref="O31" si="36">IF(AH31&lt;&gt;0,AH31*14,"")</f>
        <v/>
      </c>
      <c r="P31" s="142"/>
      <c r="Q31" s="142">
        <f t="shared" ref="Q31:Q34" si="37">(G31*25)-P31-R31</f>
        <v>0</v>
      </c>
      <c r="R31" s="204">
        <f t="shared" ref="R31:R34" si="38">M31*14</f>
        <v>0</v>
      </c>
      <c r="S31" s="136"/>
      <c r="T31" s="137"/>
      <c r="U31" s="148">
        <f>IF(F31="DL",0,G31)</f>
        <v>0</v>
      </c>
      <c r="V31" s="148">
        <f>IF(F31="DL",0,I31)</f>
        <v>0</v>
      </c>
      <c r="W31" s="148">
        <f>IF(F31="DL",0,J31)</f>
        <v>0</v>
      </c>
      <c r="X31" s="148">
        <f>IF(F31="DL",0,K31)</f>
        <v>0</v>
      </c>
      <c r="Y31" s="148">
        <f>IF(F31="DL",0,L31)</f>
        <v>0</v>
      </c>
      <c r="Z31" s="148">
        <f t="shared" si="34"/>
        <v>0</v>
      </c>
      <c r="AA31" s="148" t="str">
        <f t="shared" ref="AA31:AA34" si="39">IF($F31="DL",0,N31)</f>
        <v/>
      </c>
      <c r="AB31" s="148" t="str">
        <f t="shared" ref="AB31:AB34" si="40">IF($F31="DL",0,O31)</f>
        <v/>
      </c>
      <c r="AC31" s="148">
        <f t="shared" ref="AC31:AC34" si="41">IF($F31="DL",0,P31)</f>
        <v>0</v>
      </c>
      <c r="AD31" s="148">
        <f t="shared" ref="AD31:AD34" si="42">IF($F31="DL",0,Q31)</f>
        <v>0</v>
      </c>
      <c r="AE31" s="148">
        <f t="shared" ref="AE31:AE34" si="43">IF($F31="DL",0,R31)</f>
        <v>0</v>
      </c>
      <c r="AF31" s="148"/>
      <c r="AG31" s="148">
        <f t="shared" si="33"/>
        <v>1</v>
      </c>
      <c r="AH31" s="148">
        <f>J31+K31+L31</f>
        <v>0</v>
      </c>
      <c r="AI31" s="148">
        <f>$AG31*IF($C31="F",$P31,0)</f>
        <v>0</v>
      </c>
      <c r="AJ31" s="148">
        <f>$AG31*IF($C31="C",$P31,0)</f>
        <v>0</v>
      </c>
      <c r="AK31" s="148">
        <f t="shared" si="35"/>
        <v>0</v>
      </c>
      <c r="AL31" s="148">
        <f>$AG31*IF($C31="S",$Q31,0)</f>
        <v>0</v>
      </c>
      <c r="AM31" s="148"/>
      <c r="AN31" s="148"/>
      <c r="AO31" s="148"/>
      <c r="AP31" s="148"/>
      <c r="AQ31" s="148"/>
      <c r="AR31" s="148"/>
      <c r="AS31" s="148">
        <f t="shared" ref="AS31:AS34" si="44">AG31*IF(S31&lt;&gt;"",P31,0)</f>
        <v>0</v>
      </c>
      <c r="AT31" s="148">
        <f>IF(F31="DI",O31,0)</f>
        <v>0</v>
      </c>
      <c r="AU31" s="148">
        <f>IF(F31="DO",P31,0)</f>
        <v>0</v>
      </c>
      <c r="AV31" s="148">
        <f>IF(F31="DL",O31,0)</f>
        <v>0</v>
      </c>
      <c r="AW31" s="148"/>
      <c r="AX31" s="149"/>
    </row>
    <row r="32" spans="1:60" s="138" customFormat="1" ht="15" customHeight="1" x14ac:dyDescent="0.2">
      <c r="A32" s="135"/>
      <c r="B32" s="139">
        <v>3</v>
      </c>
      <c r="C32" s="203" t="s">
        <v>5</v>
      </c>
      <c r="D32" s="155"/>
      <c r="E32" s="203"/>
      <c r="F32" s="203"/>
      <c r="G32" s="203"/>
      <c r="H32" s="203"/>
      <c r="I32" s="140"/>
      <c r="J32" s="140"/>
      <c r="K32" s="140"/>
      <c r="L32" s="140"/>
      <c r="M32" s="140"/>
      <c r="N32" s="142" t="str">
        <f>IF(I32&lt;&gt;"",I32*14,"")</f>
        <v/>
      </c>
      <c r="O32" s="141" t="str">
        <f>IF(AH32&lt;&gt;0,AH32*14,"")</f>
        <v/>
      </c>
      <c r="P32" s="142"/>
      <c r="Q32" s="142">
        <f t="shared" si="37"/>
        <v>0</v>
      </c>
      <c r="R32" s="204">
        <f t="shared" si="38"/>
        <v>0</v>
      </c>
      <c r="S32" s="136"/>
      <c r="T32" s="137"/>
      <c r="U32" s="148">
        <f>IF(F32="DL",0,G32)</f>
        <v>0</v>
      </c>
      <c r="V32" s="148">
        <f>IF(F32="DL",0,I32)</f>
        <v>0</v>
      </c>
      <c r="W32" s="148">
        <f>IF(F32="DL",0,J32)</f>
        <v>0</v>
      </c>
      <c r="X32" s="148">
        <f>IF(F32="DL",0,K32)</f>
        <v>0</v>
      </c>
      <c r="Y32" s="148">
        <f>IF(F32="DL",0,L32)</f>
        <v>0</v>
      </c>
      <c r="Z32" s="148">
        <f t="shared" si="34"/>
        <v>0</v>
      </c>
      <c r="AA32" s="148" t="str">
        <f t="shared" si="39"/>
        <v/>
      </c>
      <c r="AB32" s="148" t="str">
        <f t="shared" si="40"/>
        <v/>
      </c>
      <c r="AC32" s="148">
        <f t="shared" si="41"/>
        <v>0</v>
      </c>
      <c r="AD32" s="148">
        <f t="shared" si="42"/>
        <v>0</v>
      </c>
      <c r="AE32" s="148">
        <f t="shared" si="43"/>
        <v>0</v>
      </c>
      <c r="AF32" s="148"/>
      <c r="AG32" s="148">
        <f t="shared" si="33"/>
        <v>1</v>
      </c>
      <c r="AH32" s="148">
        <f>J32+K32+L32</f>
        <v>0</v>
      </c>
      <c r="AI32" s="148">
        <f>$AG32*IF($C32="F",$P32,0)</f>
        <v>0</v>
      </c>
      <c r="AJ32" s="148">
        <f>$AG32*IF($C32="C",$P32,0)</f>
        <v>0</v>
      </c>
      <c r="AK32" s="148">
        <f t="shared" si="35"/>
        <v>0</v>
      </c>
      <c r="AL32" s="148">
        <f>$AG32*IF($C32="S",$Q32,0)</f>
        <v>0</v>
      </c>
      <c r="AM32" s="148"/>
      <c r="AN32" s="148"/>
      <c r="AO32" s="148"/>
      <c r="AP32" s="148"/>
      <c r="AQ32" s="148"/>
      <c r="AR32" s="148"/>
      <c r="AS32" s="148">
        <f t="shared" si="44"/>
        <v>0</v>
      </c>
      <c r="AT32" s="148">
        <f>IF(F32="DI",O32,0)</f>
        <v>0</v>
      </c>
      <c r="AU32" s="148">
        <f>IF(F32="DO",P32,0)</f>
        <v>0</v>
      </c>
      <c r="AV32" s="148">
        <f>IF(F32="DL",O32,0)</f>
        <v>0</v>
      </c>
      <c r="AW32" s="148"/>
      <c r="AX32" s="149"/>
    </row>
    <row r="33" spans="1:50" s="138" customFormat="1" ht="15" customHeight="1" x14ac:dyDescent="0.2">
      <c r="A33" s="135"/>
      <c r="B33" s="220">
        <v>4</v>
      </c>
      <c r="C33" s="221" t="s">
        <v>4</v>
      </c>
      <c r="D33" s="231"/>
      <c r="E33" s="221"/>
      <c r="F33" s="221"/>
      <c r="G33" s="221"/>
      <c r="H33" s="221"/>
      <c r="I33" s="232"/>
      <c r="J33" s="232"/>
      <c r="K33" s="232"/>
      <c r="L33" s="232"/>
      <c r="M33" s="232"/>
      <c r="N33" s="194" t="str">
        <f>IF(I33&lt;&gt;"",I33*14,"")</f>
        <v/>
      </c>
      <c r="O33" s="193" t="str">
        <f>IF(AH33&lt;&gt;0,AH33*14,"")</f>
        <v/>
      </c>
      <c r="P33" s="194"/>
      <c r="Q33" s="194">
        <f t="shared" si="37"/>
        <v>0</v>
      </c>
      <c r="R33" s="341">
        <f t="shared" si="38"/>
        <v>0</v>
      </c>
      <c r="S33" s="195"/>
      <c r="T33" s="137"/>
      <c r="U33" s="148">
        <f>IF(F33="DL",0,G33)</f>
        <v>0</v>
      </c>
      <c r="V33" s="148">
        <f>IF(F33="DL",0,I33)</f>
        <v>0</v>
      </c>
      <c r="W33" s="148">
        <f>IF(F33="DL",0,J33)</f>
        <v>0</v>
      </c>
      <c r="X33" s="148">
        <f>IF(F33="DL",0,K33)</f>
        <v>0</v>
      </c>
      <c r="Y33" s="148">
        <f>IF(F33="DL",0,L33)</f>
        <v>0</v>
      </c>
      <c r="Z33" s="148">
        <f t="shared" si="34"/>
        <v>0</v>
      </c>
      <c r="AA33" s="148" t="str">
        <f t="shared" si="39"/>
        <v/>
      </c>
      <c r="AB33" s="148" t="str">
        <f t="shared" si="40"/>
        <v/>
      </c>
      <c r="AC33" s="148">
        <f t="shared" si="41"/>
        <v>0</v>
      </c>
      <c r="AD33" s="148">
        <f t="shared" si="42"/>
        <v>0</v>
      </c>
      <c r="AE33" s="148">
        <f t="shared" si="43"/>
        <v>0</v>
      </c>
      <c r="AF33" s="148"/>
      <c r="AG33" s="148">
        <f t="shared" si="33"/>
        <v>1</v>
      </c>
      <c r="AH33" s="148">
        <f>J33+K33+L33</f>
        <v>0</v>
      </c>
      <c r="AI33" s="148">
        <f>$AG33*IF($C33="F",$P33,0)</f>
        <v>0</v>
      </c>
      <c r="AJ33" s="148">
        <f>$AG33*IF($C33="C",$P33,0)</f>
        <v>0</v>
      </c>
      <c r="AK33" s="148">
        <f t="shared" si="35"/>
        <v>0</v>
      </c>
      <c r="AL33" s="148">
        <f>$AG33*IF($C33="S",$Q33,0)</f>
        <v>0</v>
      </c>
      <c r="AM33" s="148"/>
      <c r="AN33" s="148"/>
      <c r="AO33" s="148"/>
      <c r="AP33" s="148"/>
      <c r="AQ33" s="148"/>
      <c r="AR33" s="148"/>
      <c r="AS33" s="148">
        <f t="shared" si="44"/>
        <v>0</v>
      </c>
      <c r="AT33" s="148">
        <f>IF(F33="DI",O33,0)</f>
        <v>0</v>
      </c>
      <c r="AU33" s="148">
        <f>IF(F33="DO",P33,0)</f>
        <v>0</v>
      </c>
      <c r="AV33" s="148">
        <f>IF(F33="DL",O33,0)</f>
        <v>0</v>
      </c>
      <c r="AW33" s="148"/>
      <c r="AX33" s="149"/>
    </row>
    <row r="34" spans="1:50" s="138" customFormat="1" ht="15" customHeight="1" thickBot="1" x14ac:dyDescent="0.25">
      <c r="A34" s="135"/>
      <c r="B34" s="233">
        <v>5</v>
      </c>
      <c r="C34" s="225" t="s">
        <v>4</v>
      </c>
      <c r="D34" s="226"/>
      <c r="E34" s="225"/>
      <c r="F34" s="225"/>
      <c r="G34" s="225"/>
      <c r="H34" s="225"/>
      <c r="I34" s="234"/>
      <c r="J34" s="234"/>
      <c r="K34" s="234"/>
      <c r="L34" s="234"/>
      <c r="M34" s="234"/>
      <c r="N34" s="228" t="str">
        <f>IF(I34&lt;&gt;"",I34*14,"")</f>
        <v/>
      </c>
      <c r="O34" s="229" t="str">
        <f>IF(AH34&lt;&gt;0,AH34*14,"")</f>
        <v/>
      </c>
      <c r="P34" s="228"/>
      <c r="Q34" s="194">
        <f t="shared" si="37"/>
        <v>0</v>
      </c>
      <c r="R34" s="341">
        <f t="shared" si="38"/>
        <v>0</v>
      </c>
      <c r="S34" s="195"/>
      <c r="T34" s="137"/>
      <c r="U34" s="148">
        <f>IF(F34="DL",0,G34)</f>
        <v>0</v>
      </c>
      <c r="V34" s="148">
        <f>IF(F34="DL",0,I34)</f>
        <v>0</v>
      </c>
      <c r="W34" s="148">
        <f>IF(F34="DL",0,J34)</f>
        <v>0</v>
      </c>
      <c r="X34" s="148">
        <f>IF(F34="DL",0,K34)</f>
        <v>0</v>
      </c>
      <c r="Y34" s="148">
        <f>IF(F34="DL",0,L34)</f>
        <v>0</v>
      </c>
      <c r="Z34" s="148">
        <f t="shared" si="34"/>
        <v>0</v>
      </c>
      <c r="AA34" s="148" t="str">
        <f t="shared" si="39"/>
        <v/>
      </c>
      <c r="AB34" s="148" t="str">
        <f t="shared" si="40"/>
        <v/>
      </c>
      <c r="AC34" s="148">
        <f t="shared" si="41"/>
        <v>0</v>
      </c>
      <c r="AD34" s="148">
        <f t="shared" si="42"/>
        <v>0</v>
      </c>
      <c r="AE34" s="148">
        <f t="shared" si="43"/>
        <v>0</v>
      </c>
      <c r="AF34" s="148"/>
      <c r="AG34" s="148">
        <f t="shared" si="33"/>
        <v>1</v>
      </c>
      <c r="AH34" s="148">
        <f>J34+K34+L34</f>
        <v>0</v>
      </c>
      <c r="AI34" s="148">
        <f>$AG34*IF($C34="F",$P34,0)</f>
        <v>0</v>
      </c>
      <c r="AJ34" s="148">
        <f>$AG34*IF($C34="C",$P34,0)</f>
        <v>0</v>
      </c>
      <c r="AK34" s="148">
        <f t="shared" si="35"/>
        <v>0</v>
      </c>
      <c r="AL34" s="148">
        <f>$AG34*IF($C34="S",$Q34,0)</f>
        <v>0</v>
      </c>
      <c r="AM34" s="148"/>
      <c r="AN34" s="148"/>
      <c r="AO34" s="148"/>
      <c r="AP34" s="148"/>
      <c r="AQ34" s="148"/>
      <c r="AR34" s="148"/>
      <c r="AS34" s="148">
        <f t="shared" si="44"/>
        <v>0</v>
      </c>
      <c r="AT34" s="148">
        <f>IF(F34="DI",O34,0)</f>
        <v>0</v>
      </c>
      <c r="AU34" s="148">
        <f>IF(F34="DO",P34,0)</f>
        <v>0</v>
      </c>
      <c r="AV34" s="148">
        <f>IF(F34="DL",O34,0)</f>
        <v>0</v>
      </c>
      <c r="AW34" s="148"/>
      <c r="AX34" s="149"/>
    </row>
    <row r="35" spans="1:50" ht="15" customHeight="1" thickBot="1" x14ac:dyDescent="0.25">
      <c r="B35" s="413" t="s">
        <v>71</v>
      </c>
      <c r="C35" s="414"/>
      <c r="D35" s="414"/>
      <c r="E35" s="414"/>
      <c r="F35" s="415"/>
      <c r="G35" s="421">
        <f>SUM(U30:U34)</f>
        <v>0</v>
      </c>
      <c r="H35" s="546" t="s">
        <v>184</v>
      </c>
      <c r="I35" s="10">
        <f>SUM(V30:V34)</f>
        <v>0</v>
      </c>
      <c r="J35" s="10">
        <f>SUM(W30:W34)</f>
        <v>0</v>
      </c>
      <c r="K35" s="10">
        <f>SUM(X30:X34)</f>
        <v>0</v>
      </c>
      <c r="L35" s="11">
        <f>SUM(Y30:Y34)</f>
        <v>0</v>
      </c>
      <c r="M35" s="11">
        <v>26</v>
      </c>
      <c r="N35" s="12">
        <f>AA35</f>
        <v>0</v>
      </c>
      <c r="O35" s="12">
        <f>AB35</f>
        <v>0</v>
      </c>
      <c r="P35" s="12">
        <f>AC35</f>
        <v>0</v>
      </c>
      <c r="Q35" s="12">
        <f>AD35</f>
        <v>0</v>
      </c>
      <c r="R35" s="12">
        <f>AE35</f>
        <v>0</v>
      </c>
      <c r="S35" s="394"/>
      <c r="U35" s="165">
        <f>SUM(U30:U34)</f>
        <v>0</v>
      </c>
      <c r="V35" s="165">
        <f>SUM(V30:V34)</f>
        <v>0</v>
      </c>
      <c r="W35" s="165">
        <f>SUM(W30:W34)</f>
        <v>0</v>
      </c>
      <c r="X35" s="165">
        <f>SUM(X30:X34)</f>
        <v>0</v>
      </c>
      <c r="Y35" s="165">
        <f>SUM(Y30:Y34)</f>
        <v>0</v>
      </c>
      <c r="Z35" s="148">
        <f t="shared" si="34"/>
        <v>26</v>
      </c>
      <c r="AA35" s="165">
        <f>SUM(AA30:AA34)</f>
        <v>0</v>
      </c>
      <c r="AB35" s="165">
        <f>SUM(AB30:AB34)</f>
        <v>0</v>
      </c>
      <c r="AC35" s="165">
        <f>SUM(AC30:AC34)</f>
        <v>0</v>
      </c>
      <c r="AD35" s="165">
        <f>SUM(AD30:AD34)</f>
        <v>0</v>
      </c>
      <c r="AE35" s="165">
        <f>SUM(AE30:AE34)</f>
        <v>0</v>
      </c>
      <c r="AF35" s="165"/>
      <c r="AG35" s="165">
        <f>SUM(AG30:AG34)</f>
        <v>5</v>
      </c>
      <c r="AH35" s="165">
        <f>SUM(AH30:AH34)</f>
        <v>0</v>
      </c>
      <c r="AI35" s="165">
        <f>SUM(AI30:AI34)</f>
        <v>0</v>
      </c>
      <c r="AJ35" s="165">
        <f>SUM(AJ30:AJ34)</f>
        <v>0</v>
      </c>
      <c r="AK35" s="148">
        <f t="shared" si="35"/>
        <v>0</v>
      </c>
      <c r="AL35" s="165">
        <f>SUM(AL30:AL34)</f>
        <v>0</v>
      </c>
      <c r="AM35" s="165"/>
      <c r="AN35" s="165"/>
      <c r="AO35" s="165"/>
      <c r="AP35" s="165"/>
      <c r="AQ35" s="165"/>
      <c r="AR35" s="165"/>
      <c r="AS35" s="165">
        <f>SUM(AS30:AS34)</f>
        <v>0</v>
      </c>
      <c r="AT35" s="165">
        <f>SUM(AT30:AT34)</f>
        <v>0</v>
      </c>
      <c r="AU35" s="165">
        <f>SUM(AU30:AU34)</f>
        <v>0</v>
      </c>
      <c r="AV35" s="165">
        <f>SUM(AV30:AV34)</f>
        <v>0</v>
      </c>
    </row>
    <row r="36" spans="1:50" ht="15" customHeight="1" thickBot="1" x14ac:dyDescent="0.25">
      <c r="B36" s="406"/>
      <c r="C36" s="407"/>
      <c r="D36" s="407"/>
      <c r="E36" s="407"/>
      <c r="F36" s="408"/>
      <c r="G36" s="422"/>
      <c r="H36" s="540" t="s">
        <v>185</v>
      </c>
      <c r="I36" s="459">
        <v>26</v>
      </c>
      <c r="J36" s="460"/>
      <c r="K36" s="460"/>
      <c r="L36" s="461"/>
      <c r="M36" s="294"/>
      <c r="N36" s="338">
        <f>SUM(N35:O35)</f>
        <v>0</v>
      </c>
      <c r="O36" s="338"/>
      <c r="P36" s="462">
        <f>P35+Q35+R35</f>
        <v>0</v>
      </c>
      <c r="Q36" s="463"/>
      <c r="R36" s="463"/>
      <c r="S36" s="395"/>
      <c r="W36" s="165">
        <f>I36</f>
        <v>26</v>
      </c>
      <c r="Z36" s="148">
        <f t="shared" si="34"/>
        <v>0</v>
      </c>
    </row>
    <row r="37" spans="1:50" ht="15" customHeight="1" thickBot="1" x14ac:dyDescent="0.25">
      <c r="B37" s="413" t="s">
        <v>72</v>
      </c>
      <c r="C37" s="414"/>
      <c r="D37" s="414"/>
      <c r="E37" s="414"/>
      <c r="F37" s="415"/>
      <c r="G37" s="421">
        <f>G27+G35</f>
        <v>0</v>
      </c>
      <c r="H37" s="546" t="s">
        <v>219</v>
      </c>
      <c r="I37" s="10">
        <f t="shared" ref="I37:O37" si="45">I27+I35</f>
        <v>0</v>
      </c>
      <c r="J37" s="10">
        <f t="shared" si="45"/>
        <v>0</v>
      </c>
      <c r="K37" s="10">
        <f t="shared" si="45"/>
        <v>0</v>
      </c>
      <c r="L37" s="11">
        <f t="shared" si="45"/>
        <v>0</v>
      </c>
      <c r="M37" s="11">
        <v>38</v>
      </c>
      <c r="N37" s="12">
        <f t="shared" si="45"/>
        <v>0</v>
      </c>
      <c r="O37" s="343">
        <f t="shared" si="45"/>
        <v>0</v>
      </c>
      <c r="P37" s="10">
        <f>SUM(P27+P35)</f>
        <v>0</v>
      </c>
      <c r="Q37" s="339">
        <f>SUM(Q27+Q35)</f>
        <v>0</v>
      </c>
      <c r="R37" s="339">
        <f>R22+R35</f>
        <v>0</v>
      </c>
      <c r="S37" s="395"/>
      <c r="Z37" s="148">
        <f>SUM(Z30:Z36)</f>
        <v>26</v>
      </c>
      <c r="AA37" s="148">
        <f t="shared" ref="AA37:AV37" si="46">AA35+AA27</f>
        <v>0</v>
      </c>
      <c r="AB37" s="148">
        <f>AB27</f>
        <v>0</v>
      </c>
      <c r="AC37" s="148">
        <f t="shared" si="46"/>
        <v>0</v>
      </c>
      <c r="AD37" s="148">
        <f t="shared" si="46"/>
        <v>0</v>
      </c>
      <c r="AE37" s="148">
        <f t="shared" si="46"/>
        <v>0</v>
      </c>
      <c r="AF37" s="148">
        <f t="shared" si="46"/>
        <v>0</v>
      </c>
      <c r="AG37" s="148">
        <f t="shared" si="46"/>
        <v>14</v>
      </c>
      <c r="AH37" s="148">
        <f t="shared" si="46"/>
        <v>0</v>
      </c>
      <c r="AI37" s="148">
        <f t="shared" si="46"/>
        <v>0</v>
      </c>
      <c r="AJ37" s="148">
        <f t="shared" si="46"/>
        <v>0</v>
      </c>
      <c r="AK37" s="148">
        <f t="shared" si="46"/>
        <v>0</v>
      </c>
      <c r="AL37" s="148">
        <f t="shared" si="46"/>
        <v>0</v>
      </c>
      <c r="AM37" s="148">
        <f t="shared" si="46"/>
        <v>0</v>
      </c>
      <c r="AN37" s="148">
        <f t="shared" si="46"/>
        <v>0</v>
      </c>
      <c r="AO37" s="148">
        <f t="shared" si="46"/>
        <v>0</v>
      </c>
      <c r="AP37" s="148">
        <f t="shared" si="46"/>
        <v>0</v>
      </c>
      <c r="AQ37" s="148">
        <f t="shared" si="46"/>
        <v>0</v>
      </c>
      <c r="AR37" s="148">
        <f t="shared" si="46"/>
        <v>0</v>
      </c>
      <c r="AS37" s="148">
        <f t="shared" si="46"/>
        <v>0</v>
      </c>
      <c r="AT37" s="148">
        <f t="shared" si="46"/>
        <v>0</v>
      </c>
      <c r="AU37" s="148">
        <f t="shared" si="46"/>
        <v>0</v>
      </c>
      <c r="AV37" s="148">
        <f t="shared" si="46"/>
        <v>0</v>
      </c>
    </row>
    <row r="38" spans="1:50" ht="15" customHeight="1" thickBot="1" x14ac:dyDescent="0.25">
      <c r="B38" s="406"/>
      <c r="C38" s="407"/>
      <c r="D38" s="407"/>
      <c r="E38" s="407"/>
      <c r="F38" s="408"/>
      <c r="G38" s="422"/>
      <c r="H38" s="547" t="s">
        <v>186</v>
      </c>
      <c r="I38" s="456">
        <f>I28+I36</f>
        <v>26</v>
      </c>
      <c r="J38" s="457"/>
      <c r="K38" s="457"/>
      <c r="L38" s="458"/>
      <c r="M38" s="290"/>
      <c r="N38" s="464">
        <f>SUM(N28+N36)</f>
        <v>0</v>
      </c>
      <c r="O38" s="465"/>
      <c r="P38" s="454">
        <v>1500</v>
      </c>
      <c r="Q38" s="455"/>
      <c r="R38" s="455"/>
      <c r="S38" s="396"/>
    </row>
    <row r="39" spans="1:50" ht="12" customHeight="1" x14ac:dyDescent="0.2"/>
    <row r="40" spans="1:50" ht="12" customHeight="1" thickBot="1" x14ac:dyDescent="0.25">
      <c r="H40" s="147" t="s">
        <v>9</v>
      </c>
      <c r="I40" s="18" t="s">
        <v>35</v>
      </c>
      <c r="J40" s="18"/>
      <c r="K40" s="18"/>
      <c r="L40" s="18"/>
      <c r="M40" s="18"/>
      <c r="N40" s="18"/>
      <c r="O40" s="18"/>
    </row>
    <row r="41" spans="1:50" ht="12" customHeight="1" x14ac:dyDescent="0.2">
      <c r="B41" s="427" t="s">
        <v>0</v>
      </c>
      <c r="C41" s="399" t="s">
        <v>30</v>
      </c>
      <c r="D41" s="399" t="s">
        <v>31</v>
      </c>
      <c r="E41" s="399" t="s">
        <v>3</v>
      </c>
      <c r="H41" s="147" t="s">
        <v>4</v>
      </c>
      <c r="I41" s="18" t="s">
        <v>36</v>
      </c>
      <c r="J41" s="18"/>
      <c r="K41" s="18"/>
      <c r="L41" s="18"/>
      <c r="M41" s="18"/>
      <c r="N41" s="18"/>
      <c r="O41" s="18"/>
    </row>
    <row r="42" spans="1:50" ht="12" customHeight="1" thickBot="1" x14ac:dyDescent="0.25">
      <c r="B42" s="433"/>
      <c r="C42" s="400"/>
      <c r="D42" s="400"/>
      <c r="E42" s="400"/>
      <c r="H42" s="147" t="s">
        <v>5</v>
      </c>
      <c r="I42" s="18" t="s">
        <v>37</v>
      </c>
      <c r="J42" s="18"/>
      <c r="K42" s="18"/>
      <c r="L42" s="18"/>
      <c r="M42" s="18"/>
      <c r="N42" s="18"/>
      <c r="O42" s="18"/>
    </row>
    <row r="43" spans="1:50" ht="12" customHeight="1" x14ac:dyDescent="0.2">
      <c r="B43" s="239">
        <v>1</v>
      </c>
      <c r="C43" s="449" t="s">
        <v>32</v>
      </c>
      <c r="D43" s="358"/>
      <c r="E43" s="355"/>
      <c r="H43" s="147" t="s">
        <v>6</v>
      </c>
      <c r="I43" s="18" t="s">
        <v>38</v>
      </c>
      <c r="J43" s="18"/>
      <c r="K43" s="18"/>
      <c r="L43" s="18"/>
      <c r="M43" s="18"/>
      <c r="N43" s="18"/>
      <c r="O43" s="18"/>
    </row>
    <row r="44" spans="1:50" ht="12" customHeight="1" thickBot="1" x14ac:dyDescent="0.25">
      <c r="B44" s="205">
        <v>2</v>
      </c>
      <c r="C44" s="450"/>
      <c r="D44" s="359"/>
      <c r="E44" s="356"/>
      <c r="H44" s="147" t="s">
        <v>7</v>
      </c>
      <c r="I44" s="18" t="s">
        <v>39</v>
      </c>
      <c r="J44" s="18"/>
      <c r="K44" s="18"/>
      <c r="L44" s="18"/>
      <c r="M44" s="18"/>
      <c r="N44" s="18"/>
      <c r="O44" s="18"/>
    </row>
    <row r="45" spans="1:50" ht="12" customHeight="1" x14ac:dyDescent="0.2">
      <c r="B45" s="239">
        <v>3</v>
      </c>
      <c r="C45" s="397" t="s">
        <v>33</v>
      </c>
      <c r="D45" s="19"/>
      <c r="E45" s="185"/>
      <c r="H45" s="147" t="s">
        <v>221</v>
      </c>
      <c r="I45" s="437" t="s">
        <v>223</v>
      </c>
      <c r="J45" s="437"/>
      <c r="K45" s="437"/>
      <c r="L45" s="437"/>
      <c r="M45" s="437"/>
      <c r="N45" s="338"/>
      <c r="O45" s="338"/>
    </row>
    <row r="46" spans="1:50" ht="12" customHeight="1" x14ac:dyDescent="0.2">
      <c r="B46" s="151">
        <v>4</v>
      </c>
      <c r="C46" s="451"/>
      <c r="D46" s="191"/>
      <c r="E46" s="216"/>
      <c r="H46" s="147" t="s">
        <v>12</v>
      </c>
      <c r="I46" s="18" t="s">
        <v>40</v>
      </c>
      <c r="J46" s="18"/>
      <c r="K46" s="18"/>
      <c r="L46" s="18"/>
      <c r="M46" s="18"/>
      <c r="N46" s="18"/>
      <c r="O46" s="18"/>
    </row>
    <row r="47" spans="1:50" ht="12" customHeight="1" x14ac:dyDescent="0.2">
      <c r="B47" s="151">
        <v>5</v>
      </c>
      <c r="C47" s="451"/>
      <c r="D47" s="191"/>
      <c r="E47" s="238"/>
      <c r="H47" s="147" t="s">
        <v>13</v>
      </c>
      <c r="I47" s="18" t="s">
        <v>41</v>
      </c>
      <c r="J47" s="18"/>
      <c r="K47" s="18"/>
      <c r="L47" s="18"/>
      <c r="M47" s="18"/>
      <c r="N47" s="18"/>
      <c r="O47" s="18"/>
    </row>
    <row r="48" spans="1:50" ht="12" customHeight="1" thickBot="1" x14ac:dyDescent="0.25">
      <c r="B48" s="15">
        <v>6</v>
      </c>
      <c r="C48" s="398"/>
      <c r="D48" s="21"/>
      <c r="E48" s="188"/>
      <c r="H48" s="337" t="s">
        <v>196</v>
      </c>
      <c r="I48" s="18" t="s">
        <v>199</v>
      </c>
      <c r="J48" s="18"/>
      <c r="K48" s="18"/>
      <c r="L48" s="18"/>
      <c r="M48" s="18"/>
      <c r="N48" s="18"/>
      <c r="O48" s="18"/>
    </row>
    <row r="49" spans="2:19" ht="12" customHeight="1" x14ac:dyDescent="0.2">
      <c r="B49" s="236">
        <v>7</v>
      </c>
      <c r="C49" s="435"/>
      <c r="D49" s="237"/>
      <c r="E49" s="192"/>
      <c r="H49" s="337" t="s">
        <v>225</v>
      </c>
      <c r="I49" s="18" t="s">
        <v>226</v>
      </c>
      <c r="J49" s="342"/>
      <c r="K49" s="342"/>
      <c r="L49" s="342"/>
      <c r="M49" s="342"/>
      <c r="N49" s="18"/>
      <c r="O49" s="18"/>
    </row>
    <row r="50" spans="2:19" ht="12" customHeight="1" thickBot="1" x14ac:dyDescent="0.25">
      <c r="B50" s="15">
        <v>8</v>
      </c>
      <c r="C50" s="436"/>
      <c r="D50" s="21"/>
      <c r="E50" s="188"/>
      <c r="H50" s="337" t="s">
        <v>228</v>
      </c>
      <c r="I50" s="18" t="s">
        <v>227</v>
      </c>
      <c r="J50" s="342"/>
      <c r="K50" s="342"/>
      <c r="L50" s="342"/>
      <c r="M50" s="342"/>
      <c r="N50" s="18"/>
      <c r="O50" s="18"/>
    </row>
    <row r="51" spans="2:19" ht="12" customHeight="1" x14ac:dyDescent="0.2">
      <c r="B51" s="14">
        <v>9</v>
      </c>
      <c r="C51" s="434"/>
      <c r="D51" s="19"/>
      <c r="E51" s="20"/>
      <c r="H51" s="18"/>
      <c r="I51" s="18"/>
      <c r="J51" s="18"/>
      <c r="K51" s="18"/>
      <c r="L51" s="18"/>
      <c r="M51" s="18"/>
      <c r="N51" s="18"/>
      <c r="O51" s="18"/>
    </row>
    <row r="52" spans="2:19" ht="12" customHeight="1" thickBot="1" x14ac:dyDescent="0.25">
      <c r="B52" s="15">
        <v>10</v>
      </c>
      <c r="C52" s="436"/>
      <c r="D52" s="21"/>
      <c r="E52" s="22"/>
      <c r="H52" s="18"/>
      <c r="I52" s="18"/>
      <c r="J52" s="18"/>
      <c r="K52" s="18"/>
      <c r="L52" s="18"/>
      <c r="M52" s="18"/>
      <c r="N52" s="18"/>
      <c r="O52" s="18"/>
    </row>
    <row r="53" spans="2:19" ht="12" customHeight="1" thickBot="1" x14ac:dyDescent="0.25">
      <c r="B53" s="14">
        <v>11</v>
      </c>
      <c r="C53" s="434"/>
      <c r="D53" s="19"/>
      <c r="E53" s="20"/>
      <c r="H53" s="18"/>
      <c r="I53" s="18"/>
      <c r="J53" s="18"/>
      <c r="K53" s="18"/>
      <c r="L53" s="18"/>
      <c r="M53" s="18"/>
      <c r="N53" s="18"/>
      <c r="O53" s="18"/>
    </row>
    <row r="54" spans="2:19" ht="12" customHeight="1" thickBot="1" x14ac:dyDescent="0.25">
      <c r="B54" s="15">
        <v>12</v>
      </c>
      <c r="C54" s="436"/>
      <c r="D54" s="21"/>
      <c r="E54" s="20"/>
      <c r="H54" s="18"/>
      <c r="I54" s="18"/>
      <c r="J54" s="18"/>
      <c r="K54" s="18"/>
      <c r="L54" s="18"/>
      <c r="M54" s="18"/>
      <c r="N54" s="18"/>
      <c r="O54" s="18"/>
    </row>
    <row r="55" spans="2:19" ht="12" customHeight="1" thickBot="1" x14ac:dyDescent="0.25">
      <c r="B55" s="14">
        <v>13</v>
      </c>
      <c r="C55" s="386"/>
      <c r="D55" s="19"/>
      <c r="E55" s="20"/>
      <c r="H55" s="147" t="s">
        <v>5</v>
      </c>
      <c r="I55" s="18" t="s">
        <v>42</v>
      </c>
      <c r="J55" s="18"/>
      <c r="K55" s="18"/>
      <c r="L55" s="18"/>
      <c r="M55" s="18"/>
      <c r="N55" s="18"/>
      <c r="O55" s="18"/>
    </row>
    <row r="56" spans="2:19" ht="12" customHeight="1" thickBot="1" x14ac:dyDescent="0.25">
      <c r="B56" s="15">
        <v>14</v>
      </c>
      <c r="C56" s="387"/>
      <c r="D56" s="21"/>
      <c r="E56" s="20"/>
      <c r="H56" s="147" t="s">
        <v>183</v>
      </c>
      <c r="I56" s="18" t="s">
        <v>194</v>
      </c>
      <c r="J56" s="18"/>
      <c r="K56" s="18"/>
      <c r="L56" s="18"/>
      <c r="M56" s="18"/>
      <c r="N56" s="18"/>
      <c r="O56" s="18"/>
    </row>
    <row r="57" spans="2:19" ht="12" customHeight="1" thickBot="1" x14ac:dyDescent="0.25">
      <c r="B57" s="14">
        <v>15</v>
      </c>
      <c r="C57" s="386"/>
      <c r="D57" s="19"/>
      <c r="E57" s="20"/>
      <c r="H57" s="7"/>
      <c r="I57" s="18"/>
      <c r="J57" s="18"/>
      <c r="K57" s="18"/>
      <c r="L57" s="18"/>
      <c r="M57" s="18"/>
      <c r="N57" s="18"/>
      <c r="O57" s="18"/>
    </row>
    <row r="58" spans="2:19" ht="12" customHeight="1" thickBot="1" x14ac:dyDescent="0.25">
      <c r="B58" s="15">
        <v>16</v>
      </c>
      <c r="C58" s="387"/>
      <c r="D58" s="21"/>
      <c r="E58" s="20"/>
      <c r="H58" s="147" t="s">
        <v>23</v>
      </c>
      <c r="I58" s="18" t="s">
        <v>43</v>
      </c>
      <c r="J58" s="18"/>
      <c r="K58" s="18"/>
      <c r="L58" s="18"/>
      <c r="M58" s="18"/>
      <c r="N58" s="18"/>
      <c r="O58" s="18"/>
    </row>
    <row r="59" spans="2:19" ht="12" customHeight="1" x14ac:dyDescent="0.2">
      <c r="B59" s="14">
        <v>17</v>
      </c>
      <c r="C59" s="386"/>
      <c r="D59" s="19"/>
      <c r="E59" s="20"/>
      <c r="H59" s="147" t="s">
        <v>30</v>
      </c>
      <c r="I59" s="18" t="s">
        <v>44</v>
      </c>
      <c r="J59" s="18"/>
      <c r="K59" s="18"/>
      <c r="L59" s="18"/>
      <c r="M59" s="18"/>
      <c r="N59" s="18"/>
      <c r="O59" s="18"/>
    </row>
    <row r="60" spans="2:19" ht="12" thickBot="1" x14ac:dyDescent="0.25">
      <c r="B60" s="15">
        <v>18</v>
      </c>
      <c r="C60" s="387"/>
      <c r="D60" s="21"/>
      <c r="E60" s="22"/>
      <c r="H60" s="147" t="s">
        <v>25</v>
      </c>
      <c r="I60" s="18" t="s">
        <v>45</v>
      </c>
    </row>
    <row r="61" spans="2:19" x14ac:dyDescent="0.2">
      <c r="B61" s="14">
        <v>19</v>
      </c>
      <c r="C61" s="386"/>
      <c r="D61" s="19"/>
      <c r="E61" s="20"/>
    </row>
    <row r="62" spans="2:19" ht="12" thickBot="1" x14ac:dyDescent="0.25">
      <c r="B62" s="15">
        <v>20</v>
      </c>
      <c r="C62" s="387"/>
      <c r="D62" s="21"/>
      <c r="E62" s="22"/>
    </row>
    <row r="63" spans="2:19" x14ac:dyDescent="0.2">
      <c r="C63" s="77"/>
      <c r="D63" s="78"/>
      <c r="E63" s="1"/>
    </row>
    <row r="64" spans="2:19" ht="12.75" x14ac:dyDescent="0.2">
      <c r="J64" s="2"/>
      <c r="K64" s="2"/>
      <c r="L64" s="2"/>
      <c r="M64" s="2"/>
      <c r="N64" s="2"/>
      <c r="O64" s="2"/>
      <c r="R64" s="2"/>
      <c r="S64" s="132"/>
    </row>
    <row r="65" spans="2:19" ht="12.75" x14ac:dyDescent="0.2">
      <c r="B65" s="125" t="str">
        <f>Pagina1!A46</f>
        <v>DECAN,</v>
      </c>
      <c r="E65" s="33" t="s">
        <v>208</v>
      </c>
      <c r="J65" s="2"/>
      <c r="K65" s="2"/>
      <c r="L65" s="2"/>
      <c r="M65" s="2"/>
      <c r="N65" s="2"/>
      <c r="O65" s="33" t="str">
        <f>Pagina1!I46</f>
        <v>DIRECTOR DEPARTAMENT,</v>
      </c>
      <c r="P65" s="2"/>
      <c r="Q65" s="2"/>
      <c r="R65" s="2"/>
      <c r="S65" s="2"/>
    </row>
    <row r="66" spans="2:19" ht="12.75" x14ac:dyDescent="0.2">
      <c r="B66" s="131" t="s">
        <v>212</v>
      </c>
      <c r="C66" s="32"/>
      <c r="D66" s="33"/>
      <c r="E66" s="2" t="str">
        <f>Pagina1!E47</f>
        <v>…………………………</v>
      </c>
      <c r="F66" s="33"/>
      <c r="G66" s="33"/>
      <c r="H66" s="33"/>
      <c r="I66" s="33"/>
      <c r="J66" s="128"/>
      <c r="K66" s="128"/>
      <c r="L66" s="128"/>
      <c r="M66" s="128"/>
      <c r="N66" s="128"/>
      <c r="O66" s="33" t="str">
        <f>Pagina1!$H$47</f>
        <v>…………………………..</v>
      </c>
      <c r="P66" s="128"/>
      <c r="Q66" s="128"/>
      <c r="R66" s="128"/>
      <c r="S66" s="128"/>
    </row>
    <row r="67" spans="2:19" ht="12.75" x14ac:dyDescent="0.2"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2:19" ht="12.75" x14ac:dyDescent="0.2">
      <c r="C68" s="32"/>
      <c r="D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2:19" x14ac:dyDescent="0.2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</row>
    <row r="70" spans="2:19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  <row r="71" spans="2:19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</row>
    <row r="72" spans="2:19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</row>
    <row r="73" spans="2:19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  <row r="74" spans="2:19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2:19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</row>
    <row r="76" spans="2:19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</row>
    <row r="77" spans="2:19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2:19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</row>
    <row r="79" spans="2:19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2:19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19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2:19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2:19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</row>
    <row r="84" spans="2:19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2:19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</row>
    <row r="86" spans="2:19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</row>
    <row r="87" spans="2:19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</row>
    <row r="88" spans="2:19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</row>
    <row r="89" spans="2:19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</row>
    <row r="90" spans="2:19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</row>
    <row r="91" spans="2:19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</row>
    <row r="92" spans="2:19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2:19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</row>
    <row r="94" spans="2:19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2:19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</row>
    <row r="96" spans="2:19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</row>
    <row r="97" spans="2:19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</row>
    <row r="98" spans="2:19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</row>
    <row r="99" spans="2:19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</row>
    <row r="100" spans="2:19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2:19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2:19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2:19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2:19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2:19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2:19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2:19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2:19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2:19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2:19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2:19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2:19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2:19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2:19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2:19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2:19" x14ac:dyDescent="0.2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2:19" x14ac:dyDescent="0.2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2:19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2:19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2:19" x14ac:dyDescent="0.2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2:19" x14ac:dyDescent="0.2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2:19" x14ac:dyDescent="0.2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2:19" x14ac:dyDescent="0.2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2:19" x14ac:dyDescent="0.2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2:19" x14ac:dyDescent="0.2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2:19" x14ac:dyDescent="0.2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2:19" x14ac:dyDescent="0.2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2:19" x14ac:dyDescent="0.2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2:19" x14ac:dyDescent="0.2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2:19" x14ac:dyDescent="0.2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2:19" x14ac:dyDescent="0.2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2:19" x14ac:dyDescent="0.2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2:19" x14ac:dyDescent="0.2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2:19" x14ac:dyDescent="0.2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2:19" x14ac:dyDescent="0.2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2:19" x14ac:dyDescent="0.2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2:19" x14ac:dyDescent="0.2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</row>
    <row r="138" spans="2:19" x14ac:dyDescent="0.2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2:19" x14ac:dyDescent="0.2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</row>
    <row r="140" spans="2:19" x14ac:dyDescent="0.2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2:19" x14ac:dyDescent="0.2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2:19" x14ac:dyDescent="0.2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</row>
    <row r="143" spans="2:19" x14ac:dyDescent="0.2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2:19" x14ac:dyDescent="0.2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2:19" x14ac:dyDescent="0.2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</row>
    <row r="146" spans="2:19" x14ac:dyDescent="0.2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</row>
    <row r="147" spans="2:19" x14ac:dyDescent="0.2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</row>
    <row r="148" spans="2:19" x14ac:dyDescent="0.2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</row>
    <row r="149" spans="2:19" x14ac:dyDescent="0.2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2:19" x14ac:dyDescent="0.2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2:19" x14ac:dyDescent="0.2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</row>
    <row r="152" spans="2:19" x14ac:dyDescent="0.2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2:19" x14ac:dyDescent="0.2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</row>
    <row r="154" spans="2:19" x14ac:dyDescent="0.2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</row>
    <row r="155" spans="2:19" x14ac:dyDescent="0.2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</row>
    <row r="156" spans="2:19" x14ac:dyDescent="0.2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</row>
    <row r="157" spans="2:19" x14ac:dyDescent="0.2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</row>
    <row r="158" spans="2:19" x14ac:dyDescent="0.2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2:19" x14ac:dyDescent="0.2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</row>
    <row r="160" spans="2:19" x14ac:dyDescent="0.2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</row>
    <row r="161" spans="2:19" x14ac:dyDescent="0.2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</row>
    <row r="162" spans="2:19" x14ac:dyDescent="0.2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2:19" x14ac:dyDescent="0.2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2:19" x14ac:dyDescent="0.2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2:19" x14ac:dyDescent="0.2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</row>
    <row r="166" spans="2:19" x14ac:dyDescent="0.2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</row>
    <row r="167" spans="2:19" x14ac:dyDescent="0.2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</row>
    <row r="168" spans="2:19" x14ac:dyDescent="0.2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</row>
    <row r="169" spans="2:19" x14ac:dyDescent="0.2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</row>
    <row r="170" spans="2:19" x14ac:dyDescent="0.2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</row>
    <row r="171" spans="2:19" x14ac:dyDescent="0.2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2:19" x14ac:dyDescent="0.2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2:19" x14ac:dyDescent="0.2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</row>
    <row r="174" spans="2:19" x14ac:dyDescent="0.2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</row>
    <row r="175" spans="2:19" x14ac:dyDescent="0.2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</row>
    <row r="176" spans="2:19" x14ac:dyDescent="0.2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</row>
    <row r="177" spans="2:19" x14ac:dyDescent="0.2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</row>
    <row r="178" spans="2:19" x14ac:dyDescent="0.2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</row>
    <row r="179" spans="2:19" x14ac:dyDescent="0.2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2:19" x14ac:dyDescent="0.2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</row>
    <row r="181" spans="2:19" x14ac:dyDescent="0.2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</row>
    <row r="182" spans="2:19" x14ac:dyDescent="0.2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2:19" x14ac:dyDescent="0.2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</row>
    <row r="184" spans="2:19" x14ac:dyDescent="0.2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</row>
    <row r="185" spans="2:19" x14ac:dyDescent="0.2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</row>
    <row r="186" spans="2:19" x14ac:dyDescent="0.2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</row>
    <row r="187" spans="2:19" x14ac:dyDescent="0.2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</row>
    <row r="188" spans="2:19" x14ac:dyDescent="0.2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</row>
    <row r="189" spans="2:19" x14ac:dyDescent="0.2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2:19" x14ac:dyDescent="0.2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</row>
    <row r="191" spans="2:19" x14ac:dyDescent="0.2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</row>
    <row r="192" spans="2:19" x14ac:dyDescent="0.2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</row>
    <row r="193" spans="2:19" x14ac:dyDescent="0.2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</row>
    <row r="194" spans="2:19" x14ac:dyDescent="0.2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</row>
    <row r="195" spans="2:19" x14ac:dyDescent="0.2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</row>
    <row r="196" spans="2:19" x14ac:dyDescent="0.2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2:19" x14ac:dyDescent="0.2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</row>
    <row r="198" spans="2:19" x14ac:dyDescent="0.2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2:19" x14ac:dyDescent="0.2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</row>
    <row r="200" spans="2:19" x14ac:dyDescent="0.2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</row>
    <row r="201" spans="2:19" x14ac:dyDescent="0.2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</row>
    <row r="202" spans="2:19" x14ac:dyDescent="0.2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2:19" x14ac:dyDescent="0.2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</row>
    <row r="204" spans="2:19" x14ac:dyDescent="0.2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2:19" x14ac:dyDescent="0.2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</row>
    <row r="206" spans="2:19" x14ac:dyDescent="0.2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</row>
    <row r="207" spans="2:19" x14ac:dyDescent="0.2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</row>
    <row r="208" spans="2:19" x14ac:dyDescent="0.2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</row>
    <row r="209" spans="2:19" x14ac:dyDescent="0.2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</row>
    <row r="210" spans="2:19" x14ac:dyDescent="0.2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</row>
    <row r="211" spans="2:19" x14ac:dyDescent="0.2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</row>
    <row r="212" spans="2:19" x14ac:dyDescent="0.2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</row>
    <row r="213" spans="2:19" x14ac:dyDescent="0.2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</row>
    <row r="214" spans="2:19" x14ac:dyDescent="0.2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</row>
    <row r="215" spans="2:19" x14ac:dyDescent="0.2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</row>
    <row r="216" spans="2:19" x14ac:dyDescent="0.2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</row>
    <row r="217" spans="2:19" x14ac:dyDescent="0.2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</row>
    <row r="218" spans="2:19" x14ac:dyDescent="0.2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</row>
    <row r="219" spans="2:19" x14ac:dyDescent="0.2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</row>
    <row r="220" spans="2:19" x14ac:dyDescent="0.2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</row>
    <row r="221" spans="2:19" x14ac:dyDescent="0.2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</row>
    <row r="222" spans="2:19" x14ac:dyDescent="0.2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</row>
    <row r="223" spans="2:19" x14ac:dyDescent="0.2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</row>
    <row r="224" spans="2:19" x14ac:dyDescent="0.2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</row>
    <row r="225" spans="2:19" x14ac:dyDescent="0.2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</row>
    <row r="226" spans="2:19" x14ac:dyDescent="0.2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</row>
    <row r="227" spans="2:19" x14ac:dyDescent="0.2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</row>
    <row r="228" spans="2:19" x14ac:dyDescent="0.2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</row>
    <row r="229" spans="2:19" x14ac:dyDescent="0.2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</row>
    <row r="230" spans="2:19" x14ac:dyDescent="0.2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</row>
    <row r="231" spans="2:19" x14ac:dyDescent="0.2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</row>
    <row r="232" spans="2:19" x14ac:dyDescent="0.2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</row>
    <row r="233" spans="2:19" x14ac:dyDescent="0.2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</row>
    <row r="234" spans="2:19" x14ac:dyDescent="0.2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</row>
    <row r="235" spans="2:19" x14ac:dyDescent="0.2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</row>
    <row r="236" spans="2:19" x14ac:dyDescent="0.2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</row>
    <row r="237" spans="2:19" x14ac:dyDescent="0.2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</row>
    <row r="238" spans="2:19" x14ac:dyDescent="0.2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</row>
    <row r="239" spans="2:19" x14ac:dyDescent="0.2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</row>
    <row r="240" spans="2:19" x14ac:dyDescent="0.2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</row>
    <row r="241" spans="2:19" x14ac:dyDescent="0.2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</row>
    <row r="242" spans="2:19" x14ac:dyDescent="0.2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</row>
    <row r="243" spans="2:19" x14ac:dyDescent="0.2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</row>
    <row r="244" spans="2:19" x14ac:dyDescent="0.2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</row>
    <row r="245" spans="2:19" x14ac:dyDescent="0.2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</row>
    <row r="246" spans="2:19" x14ac:dyDescent="0.2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</row>
    <row r="247" spans="2:19" x14ac:dyDescent="0.2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</row>
    <row r="248" spans="2:19" x14ac:dyDescent="0.2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</row>
    <row r="249" spans="2:19" x14ac:dyDescent="0.2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</row>
    <row r="250" spans="2:19" x14ac:dyDescent="0.2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</row>
    <row r="251" spans="2:19" x14ac:dyDescent="0.2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</row>
    <row r="252" spans="2:19" x14ac:dyDescent="0.2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</row>
    <row r="253" spans="2:19" x14ac:dyDescent="0.2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</row>
    <row r="254" spans="2:19" x14ac:dyDescent="0.2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</row>
    <row r="255" spans="2:19" x14ac:dyDescent="0.2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</row>
    <row r="256" spans="2:19" x14ac:dyDescent="0.2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</row>
    <row r="257" spans="2:19" x14ac:dyDescent="0.2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</row>
    <row r="258" spans="2:19" x14ac:dyDescent="0.2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</row>
    <row r="259" spans="2:19" x14ac:dyDescent="0.2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</row>
    <row r="260" spans="2:19" x14ac:dyDescent="0.2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</row>
    <row r="261" spans="2:19" x14ac:dyDescent="0.2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</row>
    <row r="262" spans="2:19" x14ac:dyDescent="0.2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</row>
    <row r="263" spans="2:19" x14ac:dyDescent="0.2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</row>
    <row r="264" spans="2:19" x14ac:dyDescent="0.2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</row>
    <row r="265" spans="2:19" x14ac:dyDescent="0.2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</row>
    <row r="266" spans="2:19" x14ac:dyDescent="0.2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</row>
    <row r="267" spans="2:19" x14ac:dyDescent="0.2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</row>
    <row r="268" spans="2:19" x14ac:dyDescent="0.2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</row>
    <row r="269" spans="2:19" x14ac:dyDescent="0.2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</row>
    <row r="270" spans="2:19" x14ac:dyDescent="0.2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</row>
    <row r="271" spans="2:19" x14ac:dyDescent="0.2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</row>
    <row r="272" spans="2:19" x14ac:dyDescent="0.2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</row>
    <row r="273" spans="2:19" x14ac:dyDescent="0.2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</row>
    <row r="274" spans="2:19" x14ac:dyDescent="0.2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</row>
    <row r="275" spans="2:19" x14ac:dyDescent="0.2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</row>
    <row r="276" spans="2:19" x14ac:dyDescent="0.2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</row>
    <row r="277" spans="2:19" x14ac:dyDescent="0.2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</row>
    <row r="278" spans="2:19" x14ac:dyDescent="0.2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</row>
    <row r="279" spans="2:19" x14ac:dyDescent="0.2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</row>
    <row r="280" spans="2:19" x14ac:dyDescent="0.2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</row>
    <row r="281" spans="2:19" x14ac:dyDescent="0.2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</row>
    <row r="282" spans="2:19" x14ac:dyDescent="0.2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</row>
    <row r="283" spans="2:19" x14ac:dyDescent="0.2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</row>
    <row r="284" spans="2:19" x14ac:dyDescent="0.2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</row>
    <row r="285" spans="2:19" x14ac:dyDescent="0.2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</row>
    <row r="286" spans="2:19" x14ac:dyDescent="0.2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</row>
    <row r="287" spans="2:19" x14ac:dyDescent="0.2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</row>
    <row r="288" spans="2:19" x14ac:dyDescent="0.2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</row>
    <row r="289" spans="2:19" x14ac:dyDescent="0.2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</row>
    <row r="290" spans="2:19" x14ac:dyDescent="0.2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</row>
    <row r="291" spans="2:19" x14ac:dyDescent="0.2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</row>
    <row r="292" spans="2:19" x14ac:dyDescent="0.2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</row>
    <row r="293" spans="2:19" x14ac:dyDescent="0.2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</row>
    <row r="294" spans="2:19" x14ac:dyDescent="0.2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</row>
    <row r="295" spans="2:19" x14ac:dyDescent="0.2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</row>
    <row r="296" spans="2:19" x14ac:dyDescent="0.2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</row>
    <row r="297" spans="2:19" x14ac:dyDescent="0.2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</row>
    <row r="298" spans="2:19" x14ac:dyDescent="0.2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</row>
  </sheetData>
  <sheetProtection selectLockedCells="1"/>
  <mergeCells count="46">
    <mergeCell ref="I45:M45"/>
    <mergeCell ref="S15:S17"/>
    <mergeCell ref="S27:S29"/>
    <mergeCell ref="C15:C17"/>
    <mergeCell ref="D15:D17"/>
    <mergeCell ref="E15:E17"/>
    <mergeCell ref="B27:F28"/>
    <mergeCell ref="P28:R28"/>
    <mergeCell ref="N28:O28"/>
    <mergeCell ref="G27:G28"/>
    <mergeCell ref="H15:H17"/>
    <mergeCell ref="N15:R15"/>
    <mergeCell ref="I15:M15"/>
    <mergeCell ref="I16:M16"/>
    <mergeCell ref="Q16:Q17"/>
    <mergeCell ref="S35:S38"/>
    <mergeCell ref="P38:R38"/>
    <mergeCell ref="B35:F36"/>
    <mergeCell ref="I38:L38"/>
    <mergeCell ref="I36:L36"/>
    <mergeCell ref="P36:R36"/>
    <mergeCell ref="N38:O38"/>
    <mergeCell ref="B8:R8"/>
    <mergeCell ref="B12:R12"/>
    <mergeCell ref="B14:R14"/>
    <mergeCell ref="C55:C56"/>
    <mergeCell ref="F15:F17"/>
    <mergeCell ref="G15:G17"/>
    <mergeCell ref="G35:G36"/>
    <mergeCell ref="D41:D42"/>
    <mergeCell ref="E41:E42"/>
    <mergeCell ref="B37:F38"/>
    <mergeCell ref="B29:R29"/>
    <mergeCell ref="B15:B17"/>
    <mergeCell ref="G37:G38"/>
    <mergeCell ref="B41:B42"/>
    <mergeCell ref="C41:C42"/>
    <mergeCell ref="I28:M28"/>
    <mergeCell ref="C57:C58"/>
    <mergeCell ref="C59:C60"/>
    <mergeCell ref="C61:C62"/>
    <mergeCell ref="C43:C44"/>
    <mergeCell ref="C45:C48"/>
    <mergeCell ref="C53:C54"/>
    <mergeCell ref="C51:C52"/>
    <mergeCell ref="C49:C50"/>
  </mergeCells>
  <phoneticPr fontId="3" type="noConversion"/>
  <pageMargins left="0.70866141732283472" right="0.70866141732283472" top="0.74803149606299213" bottom="0.74803149606299213" header="0.31496062992125984" footer="0.31496062992125984"/>
  <pageSetup paperSize="256" scale="69" orientation="portrait" r:id="rId1"/>
  <headerFooter alignWithMargins="0">
    <oddFooter>&amp;LF 487.15/Ed.06_F01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2"/>
  <sheetViews>
    <sheetView view="pageBreakPreview" zoomScale="90" zoomScaleNormal="115" zoomScaleSheetLayoutView="90" workbookViewId="0">
      <selection activeCell="G29" sqref="G29"/>
    </sheetView>
  </sheetViews>
  <sheetFormatPr defaultColWidth="9.140625" defaultRowHeight="11.25" x14ac:dyDescent="0.2"/>
  <cols>
    <col min="1" max="1" width="3.28515625" style="79" customWidth="1"/>
    <col min="2" max="3" width="4.42578125" style="87" customWidth="1"/>
    <col min="4" max="4" width="35" style="87" customWidth="1"/>
    <col min="5" max="5" width="11.7109375" style="87" customWidth="1"/>
    <col min="6" max="6" width="3.7109375" style="87" customWidth="1"/>
    <col min="7" max="7" width="8.28515625" style="87" customWidth="1"/>
    <col min="8" max="8" width="3.28515625" style="87" customWidth="1"/>
    <col min="9" max="9" width="3.7109375" style="87" customWidth="1"/>
    <col min="10" max="10" width="2.7109375" style="87" customWidth="1"/>
    <col min="11" max="12" width="2.85546875" style="87" customWidth="1"/>
    <col min="13" max="13" width="3.7109375" style="87" customWidth="1"/>
    <col min="14" max="14" width="5.28515625" style="87" customWidth="1"/>
    <col min="15" max="15" width="5.7109375" style="87" customWidth="1"/>
    <col min="16" max="16" width="6.85546875" style="87" customWidth="1"/>
    <col min="17" max="17" width="5.28515625" style="87" customWidth="1"/>
    <col min="18" max="18" width="4.85546875" style="87" customWidth="1"/>
    <col min="19" max="19" width="8.140625" style="87" customWidth="1"/>
    <col min="20" max="20" width="3.42578125" style="81" customWidth="1"/>
    <col min="21" max="21" width="4.42578125" style="81" customWidth="1"/>
    <col min="22" max="32" width="4.140625" style="81" customWidth="1"/>
    <col min="33" max="33" width="4.5703125" style="81" customWidth="1"/>
    <col min="34" max="47" width="3.85546875" style="81" customWidth="1"/>
    <col min="48" max="59" width="9.140625" style="81"/>
    <col min="60" max="16384" width="9.140625" style="87"/>
  </cols>
  <sheetData>
    <row r="1" spans="1:59" s="80" customFormat="1" x14ac:dyDescent="0.2">
      <c r="A1" s="79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</row>
    <row r="2" spans="1:59" s="83" customFormat="1" ht="15" x14ac:dyDescent="0.2">
      <c r="A2" s="82"/>
      <c r="B2" s="17" t="s">
        <v>77</v>
      </c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</row>
    <row r="3" spans="1:59" s="83" customFormat="1" ht="15" x14ac:dyDescent="0.2">
      <c r="A3" s="82"/>
      <c r="B3" s="84" t="str">
        <f>[1]Pagina1!D3</f>
        <v>FACULTATEA DE INGINERIE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</row>
    <row r="4" spans="1:59" s="83" customFormat="1" ht="12.75" x14ac:dyDescent="0.2">
      <c r="A4" s="82"/>
      <c r="N4" s="83" t="str">
        <f>Pagina1!I6</f>
        <v>APROBARE SENAT</v>
      </c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</row>
    <row r="5" spans="1:59" s="83" customFormat="1" ht="12.75" x14ac:dyDescent="0.2">
      <c r="A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</row>
    <row r="6" spans="1:59" s="83" customFormat="1" ht="15" x14ac:dyDescent="0.2">
      <c r="A6" s="82"/>
      <c r="B6" s="86"/>
      <c r="D6" s="86"/>
      <c r="N6" s="83" t="s">
        <v>46</v>
      </c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</row>
    <row r="7" spans="1:59" s="83" customFormat="1" ht="15" x14ac:dyDescent="0.2">
      <c r="A7" s="82"/>
      <c r="D7" s="86"/>
      <c r="N7" s="83" t="str">
        <f>Pagina1!G9</f>
        <v>………………………..</v>
      </c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3" customFormat="1" ht="15" x14ac:dyDescent="0.2">
      <c r="A8" s="82"/>
      <c r="D8" s="86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3" customFormat="1" ht="15.75" x14ac:dyDescent="0.2">
      <c r="A9" s="82"/>
      <c r="B9" s="489" t="s">
        <v>18</v>
      </c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ht="12.75" x14ac:dyDescent="0.2">
      <c r="T10" s="83"/>
    </row>
    <row r="11" spans="1:59" ht="12.75" x14ac:dyDescent="0.2">
      <c r="B11" s="88" t="str">
        <f>CONCATENATE(Pagina1!B11,"  ",Pagina1!D11)</f>
        <v xml:space="preserve">Domeniul:  </v>
      </c>
      <c r="C11" s="89"/>
      <c r="E11" s="90"/>
      <c r="T11" s="83"/>
    </row>
    <row r="12" spans="1:59" ht="12.75" x14ac:dyDescent="0.2">
      <c r="B12" s="122" t="str">
        <f>CONCATENATE(Pagina1!B12,"  ",Pagina1!D12)</f>
        <v xml:space="preserve">Programul de studii:  </v>
      </c>
      <c r="E12" s="90"/>
      <c r="T12" s="83"/>
    </row>
    <row r="13" spans="1:59" ht="12.75" x14ac:dyDescent="0.2">
      <c r="B13" s="91"/>
      <c r="T13" s="83"/>
    </row>
    <row r="14" spans="1:59" s="94" customFormat="1" ht="15.75" x14ac:dyDescent="0.2">
      <c r="A14" s="92"/>
      <c r="B14" s="489" t="s">
        <v>203</v>
      </c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8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</row>
    <row r="15" spans="1:59" ht="13.5" thickBot="1" x14ac:dyDescent="0.25">
      <c r="C15" s="95"/>
      <c r="E15" s="96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83"/>
    </row>
    <row r="16" spans="1:59" ht="13.5" customHeight="1" thickBot="1" x14ac:dyDescent="0.25">
      <c r="B16" s="490" t="s">
        <v>204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  <c r="T16" s="83"/>
    </row>
    <row r="17" spans="1:59" s="99" customFormat="1" ht="18.75" customHeight="1" x14ac:dyDescent="0.2">
      <c r="A17" s="97"/>
      <c r="B17" s="493" t="s">
        <v>0</v>
      </c>
      <c r="C17" s="495" t="s">
        <v>28</v>
      </c>
      <c r="D17" s="495" t="s">
        <v>1</v>
      </c>
      <c r="E17" s="495" t="s">
        <v>3</v>
      </c>
      <c r="F17" s="495" t="s">
        <v>2</v>
      </c>
      <c r="G17" s="495" t="s">
        <v>8</v>
      </c>
      <c r="H17" s="497" t="s">
        <v>9</v>
      </c>
      <c r="I17" s="493" t="s">
        <v>14</v>
      </c>
      <c r="J17" s="495"/>
      <c r="K17" s="495"/>
      <c r="L17" s="497"/>
      <c r="M17" s="499"/>
      <c r="N17" s="500" t="s">
        <v>15</v>
      </c>
      <c r="O17" s="495"/>
      <c r="P17" s="495"/>
      <c r="Q17" s="495"/>
      <c r="R17" s="495"/>
      <c r="S17" s="499"/>
      <c r="T17" s="83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</row>
    <row r="18" spans="1:59" s="99" customFormat="1" ht="13.5" customHeight="1" thickBot="1" x14ac:dyDescent="0.25">
      <c r="A18" s="97"/>
      <c r="B18" s="494"/>
      <c r="C18" s="496"/>
      <c r="D18" s="496"/>
      <c r="E18" s="496"/>
      <c r="F18" s="496"/>
      <c r="G18" s="496"/>
      <c r="H18" s="498"/>
      <c r="I18" s="268" t="s">
        <v>4</v>
      </c>
      <c r="J18" s="269" t="s">
        <v>5</v>
      </c>
      <c r="K18" s="269" t="s">
        <v>6</v>
      </c>
      <c r="L18" s="270" t="s">
        <v>7</v>
      </c>
      <c r="M18" s="270" t="s">
        <v>221</v>
      </c>
      <c r="N18" s="271" t="s">
        <v>12</v>
      </c>
      <c r="O18" s="269" t="s">
        <v>13</v>
      </c>
      <c r="P18" s="349" t="s">
        <v>196</v>
      </c>
      <c r="Q18" s="99" t="s">
        <v>225</v>
      </c>
      <c r="R18" s="99" t="s">
        <v>228</v>
      </c>
      <c r="S18" s="270"/>
      <c r="T18" s="83"/>
      <c r="U18" s="98" t="s">
        <v>26</v>
      </c>
      <c r="V18" s="100" t="s">
        <v>4</v>
      </c>
      <c r="W18" s="100" t="s">
        <v>5</v>
      </c>
      <c r="X18" s="100" t="s">
        <v>6</v>
      </c>
      <c r="Y18" s="100" t="s">
        <v>7</v>
      </c>
      <c r="Z18" s="98"/>
      <c r="AA18" s="101" t="s">
        <v>12</v>
      </c>
      <c r="AB18" s="101" t="s">
        <v>13</v>
      </c>
      <c r="AC18" s="101" t="s">
        <v>10</v>
      </c>
      <c r="AD18" s="102" t="s">
        <v>11</v>
      </c>
      <c r="AE18" s="98"/>
      <c r="AF18" s="98"/>
      <c r="AG18" s="98" t="s">
        <v>13</v>
      </c>
      <c r="AH18" s="98" t="s">
        <v>21</v>
      </c>
      <c r="AI18" s="98" t="s">
        <v>22</v>
      </c>
      <c r="AJ18" s="98" t="s">
        <v>29</v>
      </c>
      <c r="AK18" s="98" t="s">
        <v>24</v>
      </c>
      <c r="AL18" s="98"/>
      <c r="AM18" s="98"/>
      <c r="AN18" s="98"/>
      <c r="AO18" s="98"/>
      <c r="AP18" s="98"/>
      <c r="AQ18" s="98"/>
      <c r="AR18" s="98" t="s">
        <v>34</v>
      </c>
      <c r="AS18" s="98" t="s">
        <v>23</v>
      </c>
      <c r="AT18" s="98" t="s">
        <v>30</v>
      </c>
      <c r="AU18" s="98" t="s">
        <v>25</v>
      </c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</row>
    <row r="19" spans="1:59" ht="15" customHeight="1" x14ac:dyDescent="0.2">
      <c r="B19" s="272">
        <v>2</v>
      </c>
      <c r="C19" s="273" t="s">
        <v>5</v>
      </c>
      <c r="D19" s="184" t="s">
        <v>198</v>
      </c>
      <c r="E19" s="273" t="s">
        <v>238</v>
      </c>
      <c r="F19" s="274"/>
      <c r="G19" s="274"/>
      <c r="H19" s="274" t="s">
        <v>75</v>
      </c>
      <c r="I19" s="274"/>
      <c r="J19" s="274"/>
      <c r="K19" s="274"/>
      <c r="L19" s="274"/>
      <c r="M19" s="274"/>
      <c r="N19" s="275"/>
      <c r="O19" s="276"/>
      <c r="P19" s="276"/>
      <c r="Q19" s="276"/>
      <c r="R19" s="275"/>
      <c r="S19" s="277"/>
      <c r="T19" s="83"/>
      <c r="U19" s="81">
        <f>IF(F19="DL",0,G19)</f>
        <v>0</v>
      </c>
      <c r="V19" s="81">
        <f>IF(F19="DL",0,I19)</f>
        <v>0</v>
      </c>
      <c r="W19" s="81">
        <f>IF(F19="DL",0,J19)</f>
        <v>0</v>
      </c>
      <c r="X19" s="81">
        <f>IF(F19="DL",0,K19)</f>
        <v>0</v>
      </c>
      <c r="Y19" s="81">
        <f>IF(F19="DL",0,M19)</f>
        <v>0</v>
      </c>
      <c r="AA19" s="81">
        <f>IF($F19="DL",0,N19)</f>
        <v>0</v>
      </c>
      <c r="AB19" s="81">
        <f>IF($F19="DL",0,O19)</f>
        <v>0</v>
      </c>
      <c r="AC19" s="81">
        <f t="shared" ref="AC19:AD20" si="0">IF($F19="DL",0,R19)</f>
        <v>0</v>
      </c>
      <c r="AD19" s="81">
        <f t="shared" si="0"/>
        <v>0</v>
      </c>
      <c r="AF19" s="81">
        <f>IF(F19="DL",0,1)</f>
        <v>1</v>
      </c>
      <c r="AG19" s="81">
        <f>J19+K19+M19</f>
        <v>0</v>
      </c>
      <c r="AH19" s="81">
        <f>$AF19*IF($C19="F",$R19,0)</f>
        <v>0</v>
      </c>
      <c r="AI19" s="81">
        <f>$AF19*IF($C19="C",$R19,0)</f>
        <v>0</v>
      </c>
      <c r="AJ19" s="81">
        <f>$AF19*IF($C19="D",$R19,0)</f>
        <v>0</v>
      </c>
      <c r="AK19" s="81">
        <f>$AF19*IF($C19="S",$R19,0)</f>
        <v>0</v>
      </c>
      <c r="AR19" s="81" t="e">
        <f>AF19*IF(#REF!&lt;&gt;"",R19,0)</f>
        <v>#REF!</v>
      </c>
      <c r="AS19" s="81">
        <f>IF(F19="DI",R19,0)</f>
        <v>0</v>
      </c>
      <c r="AT19" s="81">
        <f>IF(F19="DO",R19,0)</f>
        <v>0</v>
      </c>
      <c r="AU19" s="81">
        <f>IF(F19="DL",R19,0)</f>
        <v>0</v>
      </c>
    </row>
    <row r="20" spans="1:59" ht="15" customHeight="1" thickBot="1" x14ac:dyDescent="0.25">
      <c r="B20" s="278"/>
      <c r="C20" s="279"/>
      <c r="D20" s="280"/>
      <c r="E20" s="279"/>
      <c r="F20" s="279"/>
      <c r="G20" s="279"/>
      <c r="H20" s="279"/>
      <c r="I20" s="279"/>
      <c r="J20" s="279"/>
      <c r="K20" s="279"/>
      <c r="L20" s="279"/>
      <c r="M20" s="279"/>
      <c r="N20" s="281"/>
      <c r="O20" s="282"/>
      <c r="P20" s="282"/>
      <c r="Q20" s="282"/>
      <c r="R20" s="281"/>
      <c r="S20" s="283"/>
      <c r="T20" s="83"/>
      <c r="U20" s="81">
        <f>IF(F20="DL",0,G20)</f>
        <v>0</v>
      </c>
      <c r="V20" s="81">
        <f>IF(F20="DL",0,I20)</f>
        <v>0</v>
      </c>
      <c r="W20" s="81">
        <f>IF(F20="DL",0,J20)</f>
        <v>0</v>
      </c>
      <c r="X20" s="81">
        <f>IF(F20="DL",0,K20)</f>
        <v>0</v>
      </c>
      <c r="Y20" s="81">
        <f>IF(F20="DL",0,M20)</f>
        <v>0</v>
      </c>
      <c r="AA20" s="81">
        <f>IF($F20="DL",0,N20)</f>
        <v>0</v>
      </c>
      <c r="AB20" s="81">
        <f>IF($F20="DL",0,O20)</f>
        <v>0</v>
      </c>
      <c r="AC20" s="81">
        <f t="shared" si="0"/>
        <v>0</v>
      </c>
      <c r="AD20" s="81">
        <f t="shared" si="0"/>
        <v>0</v>
      </c>
      <c r="AF20" s="81">
        <f>IF(F20="DL",0,1)</f>
        <v>1</v>
      </c>
      <c r="AG20" s="81">
        <f>J20+K20+M20</f>
        <v>0</v>
      </c>
      <c r="AH20" s="81">
        <f>$AF20*IF($C20="F",$R20,0)</f>
        <v>0</v>
      </c>
      <c r="AI20" s="81">
        <f>$AF20*IF($C20="C",$R20,0)</f>
        <v>0</v>
      </c>
      <c r="AJ20" s="81">
        <f>$AF20*IF($C20="D",$R20,0)</f>
        <v>0</v>
      </c>
      <c r="AK20" s="81">
        <f>$AF20*IF($C20="S",$R20,0)</f>
        <v>0</v>
      </c>
      <c r="AR20" s="81" t="e">
        <f>AF20*IF(#REF!&lt;&gt;"",R20,0)</f>
        <v>#REF!</v>
      </c>
      <c r="AS20" s="81">
        <f>IF(F20="DI",R20,0)</f>
        <v>0</v>
      </c>
      <c r="AT20" s="81">
        <f>IF(F20="DO",R20,0)</f>
        <v>0</v>
      </c>
      <c r="AU20" s="81">
        <f>IF(F20="DL",R20,0)</f>
        <v>0</v>
      </c>
    </row>
    <row r="21" spans="1:59" s="81" customFormat="1" ht="15" customHeight="1" thickBot="1" x14ac:dyDescent="0.25">
      <c r="A21" s="79"/>
      <c r="B21" s="475" t="s">
        <v>71</v>
      </c>
      <c r="C21" s="476"/>
      <c r="D21" s="476"/>
      <c r="E21" s="476"/>
      <c r="F21" s="477"/>
      <c r="G21" s="481"/>
      <c r="H21" s="103"/>
      <c r="I21" s="104"/>
      <c r="J21" s="104"/>
      <c r="K21" s="104"/>
      <c r="L21" s="350"/>
      <c r="M21" s="105"/>
      <c r="N21" s="106"/>
      <c r="O21" s="107"/>
      <c r="P21" s="107"/>
      <c r="Q21" s="107"/>
      <c r="R21" s="107"/>
      <c r="S21" s="108"/>
      <c r="T21" s="83"/>
      <c r="U21" s="109">
        <f>SUM(U19:U20)</f>
        <v>0</v>
      </c>
      <c r="V21" s="109">
        <f>SUM(V19:V20)</f>
        <v>0</v>
      </c>
      <c r="W21" s="109">
        <f>SUM(W19:W20)</f>
        <v>0</v>
      </c>
      <c r="X21" s="109">
        <f>SUM(X19:X20)</f>
        <v>0</v>
      </c>
      <c r="Y21" s="109">
        <f>SUM(Y19:Y20)</f>
        <v>0</v>
      </c>
      <c r="Z21" s="109"/>
      <c r="AA21" s="109">
        <f>SUM(AA19:AA20)</f>
        <v>0</v>
      </c>
      <c r="AB21" s="109">
        <f>SUM(AB19:AB20)</f>
        <v>0</v>
      </c>
      <c r="AC21" s="109">
        <f>SUM(AC19:AC20)</f>
        <v>0</v>
      </c>
      <c r="AD21" s="109">
        <f>SUM(AD19:AD20)</f>
        <v>0</v>
      </c>
      <c r="AE21" s="109"/>
      <c r="AF21" s="109">
        <f t="shared" ref="AF21:AK21" si="1">SUM(AF19:AF20)</f>
        <v>2</v>
      </c>
      <c r="AG21" s="109">
        <f t="shared" si="1"/>
        <v>0</v>
      </c>
      <c r="AH21" s="109">
        <f t="shared" si="1"/>
        <v>0</v>
      </c>
      <c r="AI21" s="109">
        <f t="shared" si="1"/>
        <v>0</v>
      </c>
      <c r="AJ21" s="109">
        <f t="shared" si="1"/>
        <v>0</v>
      </c>
      <c r="AK21" s="109">
        <f t="shared" si="1"/>
        <v>0</v>
      </c>
      <c r="AL21" s="109"/>
      <c r="AM21" s="109"/>
      <c r="AN21" s="109"/>
      <c r="AO21" s="109"/>
      <c r="AP21" s="109"/>
      <c r="AQ21" s="109"/>
      <c r="AR21" s="109" t="e">
        <f>SUM(AR19:AR20)</f>
        <v>#REF!</v>
      </c>
      <c r="AS21" s="109">
        <f>SUM(AS19:AS20)</f>
        <v>0</v>
      </c>
      <c r="AT21" s="109">
        <f>SUM(AT19:AT20)</f>
        <v>0</v>
      </c>
      <c r="AU21" s="109">
        <f>SUM(AU19:AU20)</f>
        <v>0</v>
      </c>
    </row>
    <row r="22" spans="1:59" s="81" customFormat="1" ht="15" customHeight="1" thickBot="1" x14ac:dyDescent="0.25">
      <c r="A22" s="79"/>
      <c r="B22" s="478"/>
      <c r="C22" s="479"/>
      <c r="D22" s="479"/>
      <c r="E22" s="479"/>
      <c r="F22" s="480"/>
      <c r="G22" s="482"/>
      <c r="H22" s="110"/>
      <c r="I22" s="483"/>
      <c r="J22" s="484"/>
      <c r="K22" s="484"/>
      <c r="L22" s="484"/>
      <c r="M22" s="485"/>
      <c r="N22" s="486"/>
      <c r="O22" s="487"/>
      <c r="P22" s="487"/>
      <c r="Q22" s="487"/>
      <c r="R22" s="487"/>
      <c r="S22" s="488"/>
      <c r="T22" s="83"/>
      <c r="W22" s="109">
        <f>I22</f>
        <v>0</v>
      </c>
      <c r="AF22" s="81">
        <f>IF(F22="DL",0,1)</f>
        <v>1</v>
      </c>
    </row>
    <row r="23" spans="1:59" s="81" customFormat="1" ht="15" customHeight="1" thickBot="1" x14ac:dyDescent="0.25">
      <c r="A23" s="79"/>
      <c r="B23" s="111"/>
      <c r="C23" s="111"/>
      <c r="D23" s="111"/>
      <c r="E23" s="111"/>
      <c r="F23" s="111"/>
      <c r="G23" s="95"/>
      <c r="H23" s="89"/>
      <c r="I23" s="95"/>
      <c r="J23" s="95"/>
      <c r="K23" s="95"/>
      <c r="L23" s="95"/>
      <c r="M23" s="95"/>
      <c r="N23" s="87"/>
      <c r="O23" s="87"/>
      <c r="P23" s="87"/>
      <c r="Q23" s="87"/>
      <c r="R23" s="95"/>
      <c r="S23" s="95"/>
      <c r="T23" s="83"/>
      <c r="W23" s="109"/>
    </row>
    <row r="24" spans="1:59" s="81" customFormat="1" ht="15" customHeight="1" thickBot="1" x14ac:dyDescent="0.25">
      <c r="A24" s="79"/>
      <c r="B24" s="111"/>
      <c r="C24" s="111"/>
      <c r="D24" s="111"/>
      <c r="E24" s="111"/>
      <c r="F24" s="111"/>
      <c r="G24" s="95"/>
      <c r="H24" s="89"/>
      <c r="I24" s="182" t="s">
        <v>9</v>
      </c>
      <c r="J24" s="152" t="s">
        <v>35</v>
      </c>
      <c r="K24" s="95"/>
      <c r="L24" s="95"/>
      <c r="M24" s="87"/>
      <c r="N24" s="87"/>
      <c r="O24" s="87"/>
      <c r="P24" s="87"/>
      <c r="Q24" s="87"/>
      <c r="R24" s="95"/>
      <c r="S24" s="95"/>
      <c r="T24" s="83"/>
      <c r="W24" s="109"/>
    </row>
    <row r="25" spans="1:59" s="81" customFormat="1" ht="15" customHeight="1" thickBot="1" x14ac:dyDescent="0.25">
      <c r="A25" s="79"/>
      <c r="B25" s="111"/>
      <c r="C25" s="111"/>
      <c r="D25" s="111"/>
      <c r="E25" s="111"/>
      <c r="F25" s="111"/>
      <c r="G25" s="95"/>
      <c r="H25" s="89"/>
      <c r="I25" s="182" t="s">
        <v>4</v>
      </c>
      <c r="J25" s="152" t="s">
        <v>36</v>
      </c>
      <c r="K25" s="95"/>
      <c r="L25" s="95"/>
      <c r="M25" s="87"/>
      <c r="N25" s="87"/>
      <c r="O25" s="87"/>
      <c r="P25" s="87"/>
      <c r="Q25" s="87"/>
      <c r="R25" s="95"/>
      <c r="S25" s="95"/>
      <c r="T25" s="83"/>
      <c r="W25" s="109"/>
    </row>
    <row r="26" spans="1:59" s="81" customFormat="1" ht="15" customHeight="1" thickBot="1" x14ac:dyDescent="0.25">
      <c r="A26" s="79"/>
      <c r="B26" s="111"/>
      <c r="C26" s="111"/>
      <c r="D26" s="111"/>
      <c r="E26" s="111"/>
      <c r="F26" s="111"/>
      <c r="G26" s="95"/>
      <c r="H26" s="89"/>
      <c r="I26" s="182" t="s">
        <v>5</v>
      </c>
      <c r="J26" s="152" t="s">
        <v>37</v>
      </c>
      <c r="K26" s="95"/>
      <c r="L26" s="95"/>
      <c r="M26" s="87"/>
      <c r="N26" s="87"/>
      <c r="O26" s="87"/>
      <c r="P26" s="87"/>
      <c r="Q26" s="87"/>
      <c r="R26" s="95"/>
      <c r="S26" s="95"/>
      <c r="T26" s="83"/>
      <c r="W26" s="109"/>
    </row>
    <row r="27" spans="1:59" s="81" customFormat="1" ht="15" customHeight="1" thickBot="1" x14ac:dyDescent="0.25">
      <c r="A27" s="79"/>
      <c r="B27" s="111"/>
      <c r="C27" s="111"/>
      <c r="D27" s="111"/>
      <c r="E27" s="111"/>
      <c r="F27" s="111"/>
      <c r="G27" s="95"/>
      <c r="H27" s="89"/>
      <c r="I27" s="182" t="s">
        <v>6</v>
      </c>
      <c r="J27" s="152" t="s">
        <v>38</v>
      </c>
      <c r="K27" s="95"/>
      <c r="L27" s="95"/>
      <c r="M27" s="87"/>
      <c r="N27" s="87"/>
      <c r="O27" s="87"/>
      <c r="P27" s="87"/>
      <c r="Q27" s="87"/>
      <c r="R27" s="95"/>
      <c r="S27" s="95"/>
      <c r="T27" s="83"/>
      <c r="W27" s="109"/>
    </row>
    <row r="28" spans="1:59" s="81" customFormat="1" ht="15" customHeight="1" thickBot="1" x14ac:dyDescent="0.25">
      <c r="A28" s="79"/>
      <c r="B28" s="111"/>
      <c r="C28" s="111"/>
      <c r="D28" s="111"/>
      <c r="E28" s="111"/>
      <c r="F28" s="111"/>
      <c r="G28" s="95"/>
      <c r="H28" s="89"/>
      <c r="I28" s="182" t="s">
        <v>7</v>
      </c>
      <c r="J28" s="152" t="s">
        <v>39</v>
      </c>
      <c r="K28" s="87"/>
      <c r="L28" s="87"/>
      <c r="M28" s="87"/>
      <c r="N28" s="87"/>
      <c r="O28" s="87"/>
      <c r="P28" s="87"/>
      <c r="Q28" s="87"/>
      <c r="R28" s="95"/>
      <c r="S28" s="95"/>
      <c r="T28" s="83"/>
      <c r="W28" s="109"/>
    </row>
    <row r="29" spans="1:59" s="81" customFormat="1" ht="15" customHeight="1" thickBot="1" x14ac:dyDescent="0.25">
      <c r="A29" s="79"/>
      <c r="B29" s="111"/>
      <c r="C29" s="111"/>
      <c r="D29" s="111"/>
      <c r="E29" s="111"/>
      <c r="F29" s="111"/>
      <c r="G29" s="95"/>
      <c r="H29" s="89"/>
      <c r="I29" s="345" t="s">
        <v>229</v>
      </c>
      <c r="J29" s="437" t="s">
        <v>223</v>
      </c>
      <c r="K29" s="437"/>
      <c r="L29" s="437"/>
      <c r="M29" s="437"/>
      <c r="N29" s="437"/>
      <c r="O29" s="437"/>
      <c r="P29" s="348"/>
      <c r="Q29" s="348"/>
      <c r="R29" s="126"/>
      <c r="S29" s="126"/>
      <c r="T29" s="83"/>
      <c r="W29" s="109"/>
    </row>
    <row r="30" spans="1:59" s="81" customFormat="1" ht="15" customHeight="1" thickBot="1" x14ac:dyDescent="0.25">
      <c r="A30" s="79"/>
      <c r="B30" s="111"/>
      <c r="C30" s="111"/>
      <c r="D30" s="111"/>
      <c r="E30" s="111"/>
      <c r="F30" s="111"/>
      <c r="G30" s="95"/>
      <c r="H30" s="89"/>
      <c r="I30" s="182" t="s">
        <v>12</v>
      </c>
      <c r="J30" s="152" t="s">
        <v>40</v>
      </c>
      <c r="K30" s="87"/>
      <c r="L30" s="87"/>
      <c r="M30" s="87"/>
      <c r="N30" s="87"/>
      <c r="O30" s="87"/>
      <c r="P30" s="87"/>
      <c r="Q30" s="87"/>
      <c r="R30" s="95"/>
      <c r="S30" s="95"/>
      <c r="T30" s="83"/>
      <c r="W30" s="109"/>
    </row>
    <row r="31" spans="1:59" s="81" customFormat="1" ht="15" customHeight="1" thickBot="1" x14ac:dyDescent="0.25">
      <c r="A31" s="79"/>
      <c r="B31" s="111"/>
      <c r="C31" s="111"/>
      <c r="D31" s="111"/>
      <c r="E31" s="111"/>
      <c r="F31" s="111"/>
      <c r="G31" s="95"/>
      <c r="H31" s="89"/>
      <c r="I31" s="182" t="s">
        <v>13</v>
      </c>
      <c r="J31" s="152" t="s">
        <v>210</v>
      </c>
      <c r="K31" s="87"/>
      <c r="L31" s="87"/>
      <c r="M31" s="87"/>
      <c r="N31" s="87"/>
      <c r="O31" s="87"/>
      <c r="P31" s="87"/>
      <c r="Q31" s="87"/>
      <c r="R31" s="95"/>
      <c r="S31" s="95"/>
      <c r="T31" s="83"/>
      <c r="W31" s="109"/>
    </row>
    <row r="32" spans="1:59" s="81" customFormat="1" ht="12.75" customHeight="1" thickBot="1" x14ac:dyDescent="0.25">
      <c r="A32" s="79"/>
      <c r="B32" s="111"/>
      <c r="C32" s="111"/>
      <c r="D32" s="111"/>
      <c r="E32" s="111"/>
      <c r="F32" s="111"/>
      <c r="G32" s="95"/>
      <c r="H32" s="89"/>
      <c r="I32" s="145" t="s">
        <v>196</v>
      </c>
      <c r="J32" s="180" t="s">
        <v>199</v>
      </c>
      <c r="K32" s="87"/>
      <c r="L32" s="87"/>
      <c r="M32" s="87"/>
      <c r="N32" s="87"/>
      <c r="O32" s="87"/>
      <c r="P32" s="87"/>
      <c r="Q32" s="87"/>
      <c r="R32" s="95"/>
      <c r="S32" s="95"/>
      <c r="T32" s="83"/>
      <c r="W32" s="109"/>
    </row>
    <row r="33" spans="1:23" s="81" customFormat="1" ht="12.75" customHeight="1" thickBot="1" x14ac:dyDescent="0.25">
      <c r="A33" s="79"/>
      <c r="B33" s="95"/>
      <c r="C33" s="95"/>
      <c r="D33" s="95"/>
      <c r="E33" s="95"/>
      <c r="F33" s="95"/>
      <c r="G33" s="95"/>
      <c r="H33" s="89"/>
      <c r="I33" s="344" t="s">
        <v>225</v>
      </c>
      <c r="J33" s="18" t="s">
        <v>226</v>
      </c>
      <c r="K33" s="342"/>
      <c r="L33" s="342"/>
      <c r="M33" s="342"/>
      <c r="N33" s="342"/>
      <c r="O33" s="342"/>
      <c r="P33" s="342"/>
      <c r="Q33" s="342"/>
      <c r="R33" s="18"/>
      <c r="S33" s="95"/>
      <c r="T33" s="83"/>
      <c r="W33" s="109"/>
    </row>
    <row r="34" spans="1:23" s="81" customFormat="1" ht="12" customHeight="1" thickBot="1" x14ac:dyDescent="0.25">
      <c r="A34" s="79"/>
      <c r="B34" s="87"/>
      <c r="C34" s="95"/>
      <c r="D34" s="95"/>
      <c r="E34" s="95"/>
      <c r="F34" s="95"/>
      <c r="G34" s="95"/>
      <c r="H34" s="89"/>
      <c r="I34" s="344" t="s">
        <v>228</v>
      </c>
      <c r="J34" s="18" t="s">
        <v>227</v>
      </c>
      <c r="K34" s="342"/>
      <c r="L34" s="342"/>
      <c r="M34" s="342"/>
      <c r="N34" s="342"/>
      <c r="O34" s="342"/>
      <c r="P34" s="342"/>
      <c r="Q34" s="342"/>
      <c r="R34" s="18"/>
      <c r="S34" s="95"/>
      <c r="T34" s="127"/>
      <c r="W34" s="109"/>
    </row>
    <row r="35" spans="1:23" s="81" customFormat="1" ht="13.5" thickBot="1" x14ac:dyDescent="0.25">
      <c r="A35" s="79"/>
      <c r="B35" s="87"/>
      <c r="C35" s="87"/>
      <c r="D35" s="87"/>
      <c r="E35" s="87"/>
      <c r="F35" s="87"/>
      <c r="G35" s="87"/>
      <c r="H35" s="87"/>
      <c r="I35" s="145" t="s">
        <v>5</v>
      </c>
      <c r="J35" s="180" t="s">
        <v>193</v>
      </c>
      <c r="K35" s="87"/>
      <c r="L35" s="87"/>
      <c r="M35" s="87"/>
      <c r="N35" s="87"/>
      <c r="O35" s="127"/>
      <c r="P35" s="127"/>
      <c r="Q35" s="127"/>
      <c r="R35" s="127"/>
      <c r="S35" s="127"/>
      <c r="T35" s="83"/>
    </row>
    <row r="36" spans="1:23" s="81" customFormat="1" ht="12.75" customHeight="1" thickBot="1" x14ac:dyDescent="0.25">
      <c r="A36" s="79"/>
      <c r="B36" s="87"/>
      <c r="C36" s="91"/>
      <c r="D36" s="87"/>
      <c r="E36" s="87"/>
      <c r="F36" s="87"/>
      <c r="G36" s="128"/>
      <c r="H36" s="128" t="s">
        <v>74</v>
      </c>
      <c r="I36" s="145" t="s">
        <v>183</v>
      </c>
      <c r="J36" s="180" t="s">
        <v>194</v>
      </c>
      <c r="K36" s="87"/>
      <c r="L36" s="87"/>
      <c r="M36" s="87"/>
      <c r="N36" s="87"/>
      <c r="O36" s="87"/>
      <c r="P36" s="87"/>
      <c r="Q36" s="87"/>
      <c r="R36" s="126"/>
      <c r="S36" s="87"/>
      <c r="T36" s="128"/>
    </row>
    <row r="37" spans="1:23" s="81" customFormat="1" ht="13.5" thickBot="1" x14ac:dyDescent="0.25">
      <c r="A37" s="79"/>
      <c r="B37" s="87"/>
      <c r="C37" s="91"/>
      <c r="D37" s="87"/>
      <c r="E37" s="87"/>
      <c r="F37" s="87"/>
      <c r="G37" s="87"/>
      <c r="H37" s="87"/>
      <c r="I37" s="145" t="s">
        <v>23</v>
      </c>
      <c r="J37" s="180" t="s">
        <v>43</v>
      </c>
      <c r="K37" s="87"/>
      <c r="L37" s="87"/>
      <c r="M37" s="87"/>
      <c r="N37" s="87"/>
      <c r="O37" s="87"/>
      <c r="P37" s="87"/>
      <c r="Q37" s="87"/>
      <c r="R37" s="126"/>
      <c r="S37" s="128"/>
      <c r="T37" s="83"/>
    </row>
    <row r="38" spans="1:23" s="81" customFormat="1" ht="13.5" thickBot="1" x14ac:dyDescent="0.25">
      <c r="A38" s="79"/>
      <c r="B38" s="87"/>
      <c r="C38" s="91"/>
      <c r="D38" s="87"/>
      <c r="E38" s="87"/>
      <c r="F38" s="87"/>
      <c r="G38" s="87"/>
      <c r="H38" s="87"/>
      <c r="I38" s="145" t="s">
        <v>30</v>
      </c>
      <c r="J38" s="180" t="s">
        <v>44</v>
      </c>
      <c r="K38" s="87"/>
      <c r="L38" s="87"/>
      <c r="M38" s="87"/>
      <c r="N38" s="87"/>
      <c r="O38" s="3"/>
      <c r="P38" s="338"/>
      <c r="Q38" s="338"/>
      <c r="R38" s="87"/>
      <c r="S38" s="87"/>
      <c r="T38" s="83"/>
    </row>
    <row r="39" spans="1:23" s="81" customFormat="1" ht="13.5" thickBot="1" x14ac:dyDescent="0.25">
      <c r="A39" s="79"/>
      <c r="B39" s="87"/>
      <c r="C39" s="91"/>
      <c r="D39" s="87"/>
      <c r="E39" s="87"/>
      <c r="F39" s="87"/>
      <c r="G39" s="87"/>
      <c r="H39" s="87"/>
      <c r="I39" s="145" t="s">
        <v>25</v>
      </c>
      <c r="J39" s="180" t="s">
        <v>45</v>
      </c>
      <c r="K39" s="87"/>
      <c r="L39" s="87"/>
      <c r="M39" s="87"/>
      <c r="N39" s="87"/>
      <c r="O39" s="3"/>
      <c r="P39" s="338"/>
      <c r="Q39" s="338"/>
      <c r="R39" s="87"/>
      <c r="S39" s="87"/>
      <c r="T39" s="83"/>
    </row>
    <row r="40" spans="1:23" s="81" customFormat="1" ht="12.75" x14ac:dyDescent="0.2">
      <c r="A40" s="79"/>
      <c r="B40" s="87"/>
      <c r="C40" s="91"/>
      <c r="D40" s="87"/>
      <c r="E40" s="87"/>
      <c r="F40" s="87"/>
      <c r="G40" s="87"/>
      <c r="H40" s="87"/>
      <c r="I40" s="183"/>
      <c r="J40" s="180"/>
      <c r="K40" s="87"/>
      <c r="L40" s="87"/>
      <c r="M40" s="87"/>
      <c r="N40" s="87"/>
      <c r="O40" s="87"/>
      <c r="P40" s="87"/>
      <c r="Q40" s="87"/>
      <c r="R40" s="87"/>
      <c r="S40" s="87"/>
      <c r="T40" s="83"/>
    </row>
    <row r="41" spans="1:23" s="81" customFormat="1" ht="12.75" x14ac:dyDescent="0.2">
      <c r="A41" s="79"/>
      <c r="B41" s="87"/>
      <c r="C41" s="91"/>
      <c r="D41" s="87"/>
      <c r="E41" s="87"/>
      <c r="F41" s="87"/>
      <c r="G41" s="87"/>
      <c r="H41" s="87"/>
      <c r="I41" s="183"/>
      <c r="J41" s="180"/>
      <c r="K41" s="87"/>
      <c r="L41" s="87"/>
      <c r="M41" s="87"/>
      <c r="N41" s="87"/>
      <c r="O41" s="87"/>
      <c r="P41" s="87"/>
      <c r="Q41" s="87"/>
      <c r="R41" s="87"/>
      <c r="S41" s="87"/>
      <c r="T41" s="83"/>
    </row>
    <row r="42" spans="1:23" s="81" customFormat="1" ht="12.75" x14ac:dyDescent="0.2">
      <c r="A42" s="79"/>
      <c r="B42" s="122" t="str">
        <f>Pagina1!A46</f>
        <v>DECAN,</v>
      </c>
      <c r="C42" s="91"/>
      <c r="D42" s="87"/>
      <c r="E42" s="33" t="s">
        <v>208</v>
      </c>
      <c r="F42" s="87"/>
      <c r="G42" s="87"/>
      <c r="H42" s="87"/>
      <c r="I42" s="183"/>
      <c r="J42" s="180"/>
      <c r="K42" s="87"/>
      <c r="L42" s="87"/>
      <c r="M42" s="2" t="str">
        <f>Pagina1!I46</f>
        <v>DIRECTOR DEPARTAMENT,</v>
      </c>
      <c r="N42" s="87"/>
      <c r="O42" s="3"/>
      <c r="P42" s="338"/>
      <c r="Q42" s="338"/>
      <c r="R42" s="87"/>
      <c r="S42" s="87"/>
      <c r="T42" s="83"/>
    </row>
    <row r="43" spans="1:23" s="81" customFormat="1" x14ac:dyDescent="0.2">
      <c r="A43" s="79"/>
      <c r="B43" s="198" t="s">
        <v>212</v>
      </c>
      <c r="C43" s="87"/>
      <c r="D43" s="87"/>
      <c r="E43" s="87" t="str">
        <f>Pagina1!E47</f>
        <v>…………………………</v>
      </c>
      <c r="F43" s="126"/>
      <c r="G43" s="126"/>
      <c r="H43" s="126"/>
      <c r="I43" s="126"/>
      <c r="J43" s="126"/>
      <c r="K43" s="87"/>
      <c r="L43" s="87"/>
      <c r="M43" s="126" t="str">
        <f>Pagina1!H47</f>
        <v>…………………………..</v>
      </c>
      <c r="N43" s="126"/>
      <c r="O43" s="126"/>
      <c r="P43" s="126"/>
      <c r="Q43" s="126"/>
      <c r="R43" s="126"/>
      <c r="S43" s="126"/>
      <c r="T43" s="126"/>
    </row>
    <row r="44" spans="1:23" s="81" customFormat="1" x14ac:dyDescent="0.2">
      <c r="A44" s="79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</row>
    <row r="45" spans="1:23" s="81" customFormat="1" x14ac:dyDescent="0.2">
      <c r="A45" s="79"/>
    </row>
    <row r="46" spans="1:23" s="81" customFormat="1" x14ac:dyDescent="0.2">
      <c r="A46" s="79"/>
    </row>
    <row r="47" spans="1:23" s="81" customFormat="1" x14ac:dyDescent="0.2">
      <c r="A47" s="79"/>
    </row>
    <row r="48" spans="1:23" s="81" customFormat="1" x14ac:dyDescent="0.2">
      <c r="A48" s="79"/>
    </row>
    <row r="49" spans="1:1" s="81" customFormat="1" x14ac:dyDescent="0.2">
      <c r="A49" s="79"/>
    </row>
    <row r="50" spans="1:1" s="81" customFormat="1" x14ac:dyDescent="0.2">
      <c r="A50" s="79"/>
    </row>
    <row r="51" spans="1:1" s="81" customFormat="1" x14ac:dyDescent="0.2">
      <c r="A51" s="79"/>
    </row>
    <row r="52" spans="1:1" s="81" customFormat="1" x14ac:dyDescent="0.2">
      <c r="A52" s="79"/>
    </row>
    <row r="53" spans="1:1" s="81" customFormat="1" x14ac:dyDescent="0.2">
      <c r="A53" s="79"/>
    </row>
    <row r="54" spans="1:1" s="81" customFormat="1" x14ac:dyDescent="0.2">
      <c r="A54" s="79"/>
    </row>
    <row r="55" spans="1:1" s="81" customFormat="1" x14ac:dyDescent="0.2">
      <c r="A55" s="79"/>
    </row>
    <row r="56" spans="1:1" s="81" customFormat="1" x14ac:dyDescent="0.2">
      <c r="A56" s="79"/>
    </row>
    <row r="57" spans="1:1" s="81" customFormat="1" x14ac:dyDescent="0.2">
      <c r="A57" s="79"/>
    </row>
    <row r="58" spans="1:1" s="81" customFormat="1" x14ac:dyDescent="0.2">
      <c r="A58" s="79"/>
    </row>
    <row r="59" spans="1:1" s="81" customFormat="1" x14ac:dyDescent="0.2">
      <c r="A59" s="79"/>
    </row>
    <row r="60" spans="1:1" s="81" customFormat="1" x14ac:dyDescent="0.2">
      <c r="A60" s="79"/>
    </row>
    <row r="61" spans="1:1" s="81" customFormat="1" x14ac:dyDescent="0.2">
      <c r="A61" s="79"/>
    </row>
    <row r="62" spans="1:1" s="81" customFormat="1" x14ac:dyDescent="0.2">
      <c r="A62" s="79"/>
    </row>
    <row r="63" spans="1:1" s="81" customFormat="1" x14ac:dyDescent="0.2">
      <c r="A63" s="79"/>
    </row>
    <row r="64" spans="1:1" s="81" customFormat="1" x14ac:dyDescent="0.2">
      <c r="A64" s="79"/>
    </row>
    <row r="65" spans="1:1" s="81" customFormat="1" x14ac:dyDescent="0.2">
      <c r="A65" s="79"/>
    </row>
    <row r="66" spans="1:1" s="81" customFormat="1" x14ac:dyDescent="0.2">
      <c r="A66" s="79"/>
    </row>
    <row r="67" spans="1:1" s="81" customFormat="1" x14ac:dyDescent="0.2">
      <c r="A67" s="79"/>
    </row>
    <row r="68" spans="1:1" s="81" customFormat="1" x14ac:dyDescent="0.2">
      <c r="A68" s="79"/>
    </row>
    <row r="69" spans="1:1" s="81" customFormat="1" x14ac:dyDescent="0.2">
      <c r="A69" s="79"/>
    </row>
    <row r="70" spans="1:1" s="81" customFormat="1" x14ac:dyDescent="0.2">
      <c r="A70" s="79"/>
    </row>
    <row r="71" spans="1:1" s="81" customFormat="1" x14ac:dyDescent="0.2">
      <c r="A71" s="79"/>
    </row>
    <row r="72" spans="1:1" s="81" customFormat="1" x14ac:dyDescent="0.2">
      <c r="A72" s="79"/>
    </row>
    <row r="73" spans="1:1" s="81" customFormat="1" x14ac:dyDescent="0.2">
      <c r="A73" s="79"/>
    </row>
    <row r="74" spans="1:1" s="81" customFormat="1" x14ac:dyDescent="0.2">
      <c r="A74" s="79"/>
    </row>
    <row r="75" spans="1:1" s="81" customFormat="1" x14ac:dyDescent="0.2">
      <c r="A75" s="79"/>
    </row>
    <row r="76" spans="1:1" s="81" customFormat="1" x14ac:dyDescent="0.2">
      <c r="A76" s="79"/>
    </row>
    <row r="77" spans="1:1" s="81" customFormat="1" x14ac:dyDescent="0.2">
      <c r="A77" s="79"/>
    </row>
    <row r="78" spans="1:1" s="81" customFormat="1" x14ac:dyDescent="0.2">
      <c r="A78" s="79"/>
    </row>
    <row r="79" spans="1:1" s="81" customFormat="1" x14ac:dyDescent="0.2">
      <c r="A79" s="79"/>
    </row>
    <row r="80" spans="1:1" s="81" customFormat="1" x14ac:dyDescent="0.2">
      <c r="A80" s="79"/>
    </row>
    <row r="81" spans="1:1" s="81" customFormat="1" x14ac:dyDescent="0.2">
      <c r="A81" s="79"/>
    </row>
    <row r="82" spans="1:1" s="81" customFormat="1" x14ac:dyDescent="0.2">
      <c r="A82" s="79"/>
    </row>
    <row r="83" spans="1:1" s="81" customFormat="1" x14ac:dyDescent="0.2">
      <c r="A83" s="79"/>
    </row>
    <row r="84" spans="1:1" s="81" customFormat="1" x14ac:dyDescent="0.2">
      <c r="A84" s="79"/>
    </row>
    <row r="85" spans="1:1" s="81" customFormat="1" x14ac:dyDescent="0.2">
      <c r="A85" s="79"/>
    </row>
    <row r="86" spans="1:1" s="81" customFormat="1" x14ac:dyDescent="0.2">
      <c r="A86" s="79"/>
    </row>
    <row r="87" spans="1:1" s="81" customFormat="1" x14ac:dyDescent="0.2">
      <c r="A87" s="79"/>
    </row>
    <row r="88" spans="1:1" s="81" customFormat="1" x14ac:dyDescent="0.2">
      <c r="A88" s="79"/>
    </row>
    <row r="89" spans="1:1" s="81" customFormat="1" x14ac:dyDescent="0.2">
      <c r="A89" s="79"/>
    </row>
    <row r="90" spans="1:1" s="81" customFormat="1" x14ac:dyDescent="0.2">
      <c r="A90" s="79"/>
    </row>
    <row r="91" spans="1:1" s="81" customFormat="1" x14ac:dyDescent="0.2">
      <c r="A91" s="79"/>
    </row>
    <row r="92" spans="1:1" s="81" customFormat="1" x14ac:dyDescent="0.2">
      <c r="A92" s="79"/>
    </row>
    <row r="93" spans="1:1" s="81" customFormat="1" x14ac:dyDescent="0.2">
      <c r="A93" s="79"/>
    </row>
    <row r="94" spans="1:1" s="81" customFormat="1" x14ac:dyDescent="0.2">
      <c r="A94" s="79"/>
    </row>
    <row r="95" spans="1:1" s="81" customFormat="1" x14ac:dyDescent="0.2">
      <c r="A95" s="79"/>
    </row>
    <row r="96" spans="1:1" s="81" customFormat="1" x14ac:dyDescent="0.2">
      <c r="A96" s="79"/>
    </row>
    <row r="97" spans="1:1" s="81" customFormat="1" x14ac:dyDescent="0.2">
      <c r="A97" s="79"/>
    </row>
    <row r="98" spans="1:1" s="81" customFormat="1" x14ac:dyDescent="0.2">
      <c r="A98" s="79"/>
    </row>
    <row r="99" spans="1:1" s="81" customFormat="1" x14ac:dyDescent="0.2">
      <c r="A99" s="79"/>
    </row>
    <row r="100" spans="1:1" s="81" customFormat="1" x14ac:dyDescent="0.2">
      <c r="A100" s="79"/>
    </row>
    <row r="101" spans="1:1" s="81" customFormat="1" x14ac:dyDescent="0.2">
      <c r="A101" s="79"/>
    </row>
    <row r="102" spans="1:1" s="81" customFormat="1" x14ac:dyDescent="0.2">
      <c r="A102" s="79"/>
    </row>
    <row r="103" spans="1:1" s="81" customFormat="1" x14ac:dyDescent="0.2">
      <c r="A103" s="79"/>
    </row>
    <row r="104" spans="1:1" s="81" customFormat="1" x14ac:dyDescent="0.2">
      <c r="A104" s="79"/>
    </row>
    <row r="105" spans="1:1" s="81" customFormat="1" x14ac:dyDescent="0.2">
      <c r="A105" s="79"/>
    </row>
    <row r="106" spans="1:1" s="81" customFormat="1" x14ac:dyDescent="0.2">
      <c r="A106" s="79"/>
    </row>
    <row r="107" spans="1:1" s="81" customFormat="1" x14ac:dyDescent="0.2">
      <c r="A107" s="79"/>
    </row>
    <row r="108" spans="1:1" s="81" customFormat="1" x14ac:dyDescent="0.2">
      <c r="A108" s="79"/>
    </row>
    <row r="109" spans="1:1" s="81" customFormat="1" x14ac:dyDescent="0.2">
      <c r="A109" s="79"/>
    </row>
    <row r="110" spans="1:1" s="81" customFormat="1" x14ac:dyDescent="0.2">
      <c r="A110" s="79"/>
    </row>
    <row r="111" spans="1:1" s="81" customFormat="1" x14ac:dyDescent="0.2">
      <c r="A111" s="79"/>
    </row>
    <row r="112" spans="1:1" s="81" customFormat="1" x14ac:dyDescent="0.2">
      <c r="A112" s="79"/>
    </row>
    <row r="113" spans="1:1" s="81" customFormat="1" x14ac:dyDescent="0.2">
      <c r="A113" s="79"/>
    </row>
    <row r="114" spans="1:1" s="81" customFormat="1" x14ac:dyDescent="0.2">
      <c r="A114" s="79"/>
    </row>
    <row r="115" spans="1:1" s="81" customFormat="1" x14ac:dyDescent="0.2">
      <c r="A115" s="79"/>
    </row>
    <row r="116" spans="1:1" s="81" customFormat="1" x14ac:dyDescent="0.2">
      <c r="A116" s="79"/>
    </row>
    <row r="117" spans="1:1" s="81" customFormat="1" x14ac:dyDescent="0.2">
      <c r="A117" s="79"/>
    </row>
    <row r="118" spans="1:1" s="81" customFormat="1" x14ac:dyDescent="0.2">
      <c r="A118" s="79"/>
    </row>
    <row r="119" spans="1:1" s="81" customFormat="1" x14ac:dyDescent="0.2">
      <c r="A119" s="79"/>
    </row>
    <row r="120" spans="1:1" s="81" customFormat="1" x14ac:dyDescent="0.2">
      <c r="A120" s="79"/>
    </row>
    <row r="121" spans="1:1" s="81" customFormat="1" x14ac:dyDescent="0.2">
      <c r="A121" s="79"/>
    </row>
    <row r="122" spans="1:1" s="81" customFormat="1" x14ac:dyDescent="0.2">
      <c r="A122" s="79"/>
    </row>
    <row r="123" spans="1:1" s="81" customFormat="1" x14ac:dyDescent="0.2">
      <c r="A123" s="79"/>
    </row>
    <row r="124" spans="1:1" s="81" customFormat="1" x14ac:dyDescent="0.2">
      <c r="A124" s="79"/>
    </row>
    <row r="125" spans="1:1" s="81" customFormat="1" x14ac:dyDescent="0.2">
      <c r="A125" s="79"/>
    </row>
    <row r="126" spans="1:1" s="81" customFormat="1" x14ac:dyDescent="0.2">
      <c r="A126" s="79"/>
    </row>
    <row r="127" spans="1:1" s="81" customFormat="1" x14ac:dyDescent="0.2">
      <c r="A127" s="79"/>
    </row>
    <row r="128" spans="1:1" s="81" customFormat="1" x14ac:dyDescent="0.2">
      <c r="A128" s="79"/>
    </row>
    <row r="129" spans="1:1" s="81" customFormat="1" x14ac:dyDescent="0.2">
      <c r="A129" s="79"/>
    </row>
    <row r="130" spans="1:1" s="81" customFormat="1" x14ac:dyDescent="0.2">
      <c r="A130" s="79"/>
    </row>
    <row r="131" spans="1:1" s="81" customFormat="1" x14ac:dyDescent="0.2">
      <c r="A131" s="79"/>
    </row>
    <row r="132" spans="1:1" s="81" customFormat="1" x14ac:dyDescent="0.2">
      <c r="A132" s="79"/>
    </row>
    <row r="133" spans="1:1" s="81" customFormat="1" x14ac:dyDescent="0.2">
      <c r="A133" s="79"/>
    </row>
    <row r="134" spans="1:1" s="81" customFormat="1" x14ac:dyDescent="0.2">
      <c r="A134" s="79"/>
    </row>
    <row r="135" spans="1:1" s="81" customFormat="1" x14ac:dyDescent="0.2">
      <c r="A135" s="79"/>
    </row>
    <row r="136" spans="1:1" s="81" customFormat="1" x14ac:dyDescent="0.2">
      <c r="A136" s="79"/>
    </row>
    <row r="137" spans="1:1" s="81" customFormat="1" x14ac:dyDescent="0.2">
      <c r="A137" s="79"/>
    </row>
    <row r="138" spans="1:1" s="81" customFormat="1" x14ac:dyDescent="0.2">
      <c r="A138" s="79"/>
    </row>
    <row r="139" spans="1:1" s="81" customFormat="1" x14ac:dyDescent="0.2">
      <c r="A139" s="79"/>
    </row>
    <row r="140" spans="1:1" s="81" customFormat="1" x14ac:dyDescent="0.2">
      <c r="A140" s="79"/>
    </row>
    <row r="141" spans="1:1" s="81" customFormat="1" x14ac:dyDescent="0.2">
      <c r="A141" s="79"/>
    </row>
    <row r="142" spans="1:1" s="81" customFormat="1" x14ac:dyDescent="0.2">
      <c r="A142" s="79"/>
    </row>
    <row r="143" spans="1:1" s="81" customFormat="1" x14ac:dyDescent="0.2">
      <c r="A143" s="79"/>
    </row>
    <row r="144" spans="1:1" s="81" customFormat="1" x14ac:dyDescent="0.2">
      <c r="A144" s="79"/>
    </row>
    <row r="145" spans="1:1" s="81" customFormat="1" x14ac:dyDescent="0.2">
      <c r="A145" s="79"/>
    </row>
    <row r="146" spans="1:1" s="81" customFormat="1" x14ac:dyDescent="0.2">
      <c r="A146" s="79"/>
    </row>
    <row r="147" spans="1:1" s="81" customFormat="1" x14ac:dyDescent="0.2">
      <c r="A147" s="79"/>
    </row>
    <row r="148" spans="1:1" s="81" customFormat="1" x14ac:dyDescent="0.2">
      <c r="A148" s="79"/>
    </row>
    <row r="149" spans="1:1" s="81" customFormat="1" x14ac:dyDescent="0.2">
      <c r="A149" s="79"/>
    </row>
    <row r="150" spans="1:1" s="81" customFormat="1" x14ac:dyDescent="0.2">
      <c r="A150" s="79"/>
    </row>
    <row r="151" spans="1:1" s="81" customFormat="1" x14ac:dyDescent="0.2">
      <c r="A151" s="79"/>
    </row>
    <row r="152" spans="1:1" s="81" customFormat="1" x14ac:dyDescent="0.2">
      <c r="A152" s="79"/>
    </row>
    <row r="153" spans="1:1" s="81" customFormat="1" x14ac:dyDescent="0.2">
      <c r="A153" s="79"/>
    </row>
    <row r="154" spans="1:1" s="81" customFormat="1" x14ac:dyDescent="0.2">
      <c r="A154" s="79"/>
    </row>
    <row r="155" spans="1:1" s="81" customFormat="1" x14ac:dyDescent="0.2">
      <c r="A155" s="79"/>
    </row>
    <row r="156" spans="1:1" s="81" customFormat="1" x14ac:dyDescent="0.2">
      <c r="A156" s="79"/>
    </row>
    <row r="157" spans="1:1" s="81" customFormat="1" x14ac:dyDescent="0.2">
      <c r="A157" s="79"/>
    </row>
    <row r="158" spans="1:1" s="81" customFormat="1" x14ac:dyDescent="0.2">
      <c r="A158" s="79"/>
    </row>
    <row r="159" spans="1:1" s="81" customFormat="1" x14ac:dyDescent="0.2">
      <c r="A159" s="79"/>
    </row>
    <row r="160" spans="1:1" s="81" customFormat="1" x14ac:dyDescent="0.2">
      <c r="A160" s="79"/>
    </row>
    <row r="161" spans="1:1" s="81" customFormat="1" x14ac:dyDescent="0.2">
      <c r="A161" s="79"/>
    </row>
    <row r="162" spans="1:1" s="81" customFormat="1" x14ac:dyDescent="0.2">
      <c r="A162" s="79"/>
    </row>
    <row r="163" spans="1:1" s="81" customFormat="1" x14ac:dyDescent="0.2">
      <c r="A163" s="79"/>
    </row>
    <row r="164" spans="1:1" s="81" customFormat="1" x14ac:dyDescent="0.2">
      <c r="A164" s="79"/>
    </row>
    <row r="165" spans="1:1" s="81" customFormat="1" x14ac:dyDescent="0.2">
      <c r="A165" s="79"/>
    </row>
    <row r="166" spans="1:1" s="81" customFormat="1" x14ac:dyDescent="0.2">
      <c r="A166" s="79"/>
    </row>
    <row r="167" spans="1:1" s="81" customFormat="1" x14ac:dyDescent="0.2">
      <c r="A167" s="79"/>
    </row>
    <row r="168" spans="1:1" s="81" customFormat="1" x14ac:dyDescent="0.2">
      <c r="A168" s="79"/>
    </row>
    <row r="169" spans="1:1" s="81" customFormat="1" x14ac:dyDescent="0.2">
      <c r="A169" s="79"/>
    </row>
    <row r="170" spans="1:1" s="81" customFormat="1" x14ac:dyDescent="0.2">
      <c r="A170" s="79"/>
    </row>
    <row r="171" spans="1:1" s="81" customFormat="1" x14ac:dyDescent="0.2">
      <c r="A171" s="79"/>
    </row>
    <row r="172" spans="1:1" s="81" customFormat="1" x14ac:dyDescent="0.2">
      <c r="A172" s="79"/>
    </row>
    <row r="173" spans="1:1" s="81" customFormat="1" x14ac:dyDescent="0.2">
      <c r="A173" s="79"/>
    </row>
    <row r="174" spans="1:1" s="81" customFormat="1" x14ac:dyDescent="0.2">
      <c r="A174" s="79"/>
    </row>
    <row r="175" spans="1:1" s="81" customFormat="1" x14ac:dyDescent="0.2">
      <c r="A175" s="79"/>
    </row>
    <row r="176" spans="1:1" s="81" customFormat="1" x14ac:dyDescent="0.2">
      <c r="A176" s="79"/>
    </row>
    <row r="177" spans="1:1" s="81" customFormat="1" x14ac:dyDescent="0.2">
      <c r="A177" s="79"/>
    </row>
    <row r="178" spans="1:1" s="81" customFormat="1" x14ac:dyDescent="0.2">
      <c r="A178" s="79"/>
    </row>
    <row r="179" spans="1:1" s="81" customFormat="1" x14ac:dyDescent="0.2">
      <c r="A179" s="79"/>
    </row>
    <row r="180" spans="1:1" s="81" customFormat="1" x14ac:dyDescent="0.2">
      <c r="A180" s="79"/>
    </row>
    <row r="181" spans="1:1" s="81" customFormat="1" x14ac:dyDescent="0.2">
      <c r="A181" s="79"/>
    </row>
    <row r="182" spans="1:1" s="81" customFormat="1" x14ac:dyDescent="0.2">
      <c r="A182" s="79"/>
    </row>
    <row r="183" spans="1:1" s="81" customFormat="1" x14ac:dyDescent="0.2">
      <c r="A183" s="79"/>
    </row>
    <row r="184" spans="1:1" s="81" customFormat="1" x14ac:dyDescent="0.2">
      <c r="A184" s="79"/>
    </row>
    <row r="185" spans="1:1" s="81" customFormat="1" x14ac:dyDescent="0.2">
      <c r="A185" s="79"/>
    </row>
    <row r="186" spans="1:1" s="81" customFormat="1" x14ac:dyDescent="0.2">
      <c r="A186" s="79"/>
    </row>
    <row r="187" spans="1:1" s="81" customFormat="1" x14ac:dyDescent="0.2">
      <c r="A187" s="79"/>
    </row>
    <row r="188" spans="1:1" s="81" customFormat="1" x14ac:dyDescent="0.2">
      <c r="A188" s="79"/>
    </row>
    <row r="189" spans="1:1" s="81" customFormat="1" x14ac:dyDescent="0.2">
      <c r="A189" s="79"/>
    </row>
    <row r="190" spans="1:1" s="81" customFormat="1" x14ac:dyDescent="0.2">
      <c r="A190" s="79"/>
    </row>
    <row r="191" spans="1:1" s="81" customFormat="1" x14ac:dyDescent="0.2">
      <c r="A191" s="79"/>
    </row>
    <row r="192" spans="1:1" s="81" customFormat="1" x14ac:dyDescent="0.2">
      <c r="A192" s="79"/>
    </row>
    <row r="193" spans="1:1" s="81" customFormat="1" x14ac:dyDescent="0.2">
      <c r="A193" s="79"/>
    </row>
    <row r="194" spans="1:1" s="81" customFormat="1" x14ac:dyDescent="0.2">
      <c r="A194" s="79"/>
    </row>
    <row r="195" spans="1:1" s="81" customFormat="1" x14ac:dyDescent="0.2">
      <c r="A195" s="79"/>
    </row>
    <row r="196" spans="1:1" s="81" customFormat="1" x14ac:dyDescent="0.2">
      <c r="A196" s="79"/>
    </row>
    <row r="197" spans="1:1" s="81" customFormat="1" x14ac:dyDescent="0.2">
      <c r="A197" s="79"/>
    </row>
    <row r="198" spans="1:1" s="81" customFormat="1" x14ac:dyDescent="0.2">
      <c r="A198" s="79"/>
    </row>
    <row r="199" spans="1:1" s="81" customFormat="1" x14ac:dyDescent="0.2">
      <c r="A199" s="79"/>
    </row>
    <row r="200" spans="1:1" s="81" customFormat="1" x14ac:dyDescent="0.2">
      <c r="A200" s="79"/>
    </row>
    <row r="201" spans="1:1" s="81" customFormat="1" x14ac:dyDescent="0.2">
      <c r="A201" s="79"/>
    </row>
    <row r="202" spans="1:1" s="81" customFormat="1" x14ac:dyDescent="0.2">
      <c r="A202" s="79"/>
    </row>
    <row r="203" spans="1:1" s="81" customFormat="1" x14ac:dyDescent="0.2">
      <c r="A203" s="79"/>
    </row>
    <row r="204" spans="1:1" s="81" customFormat="1" x14ac:dyDescent="0.2">
      <c r="A204" s="79"/>
    </row>
    <row r="205" spans="1:1" s="81" customFormat="1" x14ac:dyDescent="0.2">
      <c r="A205" s="79"/>
    </row>
    <row r="206" spans="1:1" s="81" customFormat="1" x14ac:dyDescent="0.2">
      <c r="A206" s="79"/>
    </row>
    <row r="207" spans="1:1" s="81" customFormat="1" x14ac:dyDescent="0.2">
      <c r="A207" s="79"/>
    </row>
    <row r="208" spans="1:1" s="81" customFormat="1" x14ac:dyDescent="0.2">
      <c r="A208" s="79"/>
    </row>
    <row r="209" spans="1:1" s="81" customFormat="1" x14ac:dyDescent="0.2">
      <c r="A209" s="79"/>
    </row>
    <row r="210" spans="1:1" s="81" customFormat="1" x14ac:dyDescent="0.2">
      <c r="A210" s="79"/>
    </row>
    <row r="211" spans="1:1" s="81" customFormat="1" x14ac:dyDescent="0.2">
      <c r="A211" s="79"/>
    </row>
    <row r="212" spans="1:1" s="81" customFormat="1" x14ac:dyDescent="0.2">
      <c r="A212" s="79"/>
    </row>
    <row r="213" spans="1:1" s="81" customFormat="1" x14ac:dyDescent="0.2">
      <c r="A213" s="79"/>
    </row>
    <row r="214" spans="1:1" s="81" customFormat="1" x14ac:dyDescent="0.2">
      <c r="A214" s="79"/>
    </row>
    <row r="215" spans="1:1" s="81" customFormat="1" x14ac:dyDescent="0.2">
      <c r="A215" s="79"/>
    </row>
    <row r="216" spans="1:1" s="81" customFormat="1" x14ac:dyDescent="0.2">
      <c r="A216" s="79"/>
    </row>
    <row r="217" spans="1:1" s="81" customFormat="1" x14ac:dyDescent="0.2">
      <c r="A217" s="79"/>
    </row>
    <row r="218" spans="1:1" s="81" customFormat="1" x14ac:dyDescent="0.2">
      <c r="A218" s="79"/>
    </row>
    <row r="219" spans="1:1" s="81" customFormat="1" x14ac:dyDescent="0.2">
      <c r="A219" s="79"/>
    </row>
    <row r="220" spans="1:1" s="81" customFormat="1" x14ac:dyDescent="0.2">
      <c r="A220" s="79"/>
    </row>
    <row r="221" spans="1:1" s="81" customFormat="1" x14ac:dyDescent="0.2">
      <c r="A221" s="79"/>
    </row>
    <row r="222" spans="1:1" s="81" customFormat="1" x14ac:dyDescent="0.2">
      <c r="A222" s="79"/>
    </row>
    <row r="223" spans="1:1" s="81" customFormat="1" x14ac:dyDescent="0.2">
      <c r="A223" s="79"/>
    </row>
    <row r="224" spans="1:1" s="81" customFormat="1" x14ac:dyDescent="0.2">
      <c r="A224" s="79"/>
    </row>
    <row r="225" spans="1:1" s="81" customFormat="1" x14ac:dyDescent="0.2">
      <c r="A225" s="79"/>
    </row>
    <row r="226" spans="1:1" s="81" customFormat="1" x14ac:dyDescent="0.2">
      <c r="A226" s="79"/>
    </row>
    <row r="227" spans="1:1" s="81" customFormat="1" x14ac:dyDescent="0.2">
      <c r="A227" s="79"/>
    </row>
    <row r="228" spans="1:1" s="81" customFormat="1" x14ac:dyDescent="0.2">
      <c r="A228" s="79"/>
    </row>
    <row r="229" spans="1:1" s="81" customFormat="1" x14ac:dyDescent="0.2">
      <c r="A229" s="79"/>
    </row>
    <row r="230" spans="1:1" s="81" customFormat="1" x14ac:dyDescent="0.2">
      <c r="A230" s="79"/>
    </row>
    <row r="231" spans="1:1" s="81" customFormat="1" x14ac:dyDescent="0.2">
      <c r="A231" s="79"/>
    </row>
    <row r="232" spans="1:1" s="81" customFormat="1" x14ac:dyDescent="0.2">
      <c r="A232" s="79"/>
    </row>
    <row r="233" spans="1:1" s="81" customFormat="1" x14ac:dyDescent="0.2">
      <c r="A233" s="79"/>
    </row>
    <row r="234" spans="1:1" s="81" customFormat="1" x14ac:dyDescent="0.2">
      <c r="A234" s="79"/>
    </row>
    <row r="235" spans="1:1" s="81" customFormat="1" x14ac:dyDescent="0.2">
      <c r="A235" s="79"/>
    </row>
    <row r="236" spans="1:1" s="81" customFormat="1" x14ac:dyDescent="0.2">
      <c r="A236" s="79"/>
    </row>
    <row r="237" spans="1:1" s="81" customFormat="1" x14ac:dyDescent="0.2">
      <c r="A237" s="79"/>
    </row>
    <row r="238" spans="1:1" s="81" customFormat="1" x14ac:dyDescent="0.2">
      <c r="A238" s="79"/>
    </row>
    <row r="239" spans="1:1" s="81" customFormat="1" x14ac:dyDescent="0.2">
      <c r="A239" s="79"/>
    </row>
    <row r="240" spans="1:1" s="81" customFormat="1" x14ac:dyDescent="0.2">
      <c r="A240" s="79"/>
    </row>
    <row r="241" spans="1:1" s="81" customFormat="1" x14ac:dyDescent="0.2">
      <c r="A241" s="79"/>
    </row>
    <row r="242" spans="1:1" s="81" customFormat="1" x14ac:dyDescent="0.2">
      <c r="A242" s="79"/>
    </row>
    <row r="243" spans="1:1" s="81" customFormat="1" x14ac:dyDescent="0.2">
      <c r="A243" s="79"/>
    </row>
    <row r="244" spans="1:1" s="81" customFormat="1" x14ac:dyDescent="0.2">
      <c r="A244" s="79"/>
    </row>
    <row r="245" spans="1:1" s="81" customFormat="1" x14ac:dyDescent="0.2">
      <c r="A245" s="79"/>
    </row>
    <row r="246" spans="1:1" s="81" customFormat="1" x14ac:dyDescent="0.2">
      <c r="A246" s="79"/>
    </row>
    <row r="247" spans="1:1" s="81" customFormat="1" x14ac:dyDescent="0.2">
      <c r="A247" s="79"/>
    </row>
    <row r="248" spans="1:1" s="81" customFormat="1" x14ac:dyDescent="0.2">
      <c r="A248" s="79"/>
    </row>
    <row r="249" spans="1:1" s="81" customFormat="1" x14ac:dyDescent="0.2">
      <c r="A249" s="79"/>
    </row>
    <row r="250" spans="1:1" s="81" customFormat="1" x14ac:dyDescent="0.2">
      <c r="A250" s="79"/>
    </row>
    <row r="251" spans="1:1" s="81" customFormat="1" x14ac:dyDescent="0.2">
      <c r="A251" s="79"/>
    </row>
    <row r="252" spans="1:1" s="81" customFormat="1" x14ac:dyDescent="0.2">
      <c r="A252" s="79"/>
    </row>
    <row r="253" spans="1:1" s="81" customFormat="1" x14ac:dyDescent="0.2">
      <c r="A253" s="79"/>
    </row>
    <row r="254" spans="1:1" s="81" customFormat="1" x14ac:dyDescent="0.2">
      <c r="A254" s="79"/>
    </row>
    <row r="255" spans="1:1" s="81" customFormat="1" x14ac:dyDescent="0.2">
      <c r="A255" s="79"/>
    </row>
    <row r="256" spans="1:1" s="81" customFormat="1" x14ac:dyDescent="0.2">
      <c r="A256" s="79"/>
    </row>
    <row r="257" spans="1:1" s="81" customFormat="1" x14ac:dyDescent="0.2">
      <c r="A257" s="79"/>
    </row>
    <row r="258" spans="1:1" s="81" customFormat="1" x14ac:dyDescent="0.2">
      <c r="A258" s="79"/>
    </row>
    <row r="259" spans="1:1" s="81" customFormat="1" x14ac:dyDescent="0.2">
      <c r="A259" s="79"/>
    </row>
    <row r="260" spans="1:1" s="81" customFormat="1" x14ac:dyDescent="0.2">
      <c r="A260" s="79"/>
    </row>
    <row r="261" spans="1:1" s="81" customFormat="1" x14ac:dyDescent="0.2">
      <c r="A261" s="79"/>
    </row>
    <row r="262" spans="1:1" s="81" customFormat="1" x14ac:dyDescent="0.2">
      <c r="A262" s="79"/>
    </row>
    <row r="263" spans="1:1" s="81" customFormat="1" x14ac:dyDescent="0.2">
      <c r="A263" s="79"/>
    </row>
    <row r="264" spans="1:1" s="81" customFormat="1" x14ac:dyDescent="0.2">
      <c r="A264" s="79"/>
    </row>
    <row r="265" spans="1:1" s="81" customFormat="1" x14ac:dyDescent="0.2">
      <c r="A265" s="79"/>
    </row>
    <row r="266" spans="1:1" s="81" customFormat="1" x14ac:dyDescent="0.2">
      <c r="A266" s="79"/>
    </row>
    <row r="267" spans="1:1" s="81" customFormat="1" x14ac:dyDescent="0.2">
      <c r="A267" s="79"/>
    </row>
    <row r="268" spans="1:1" s="81" customFormat="1" x14ac:dyDescent="0.2">
      <c r="A268" s="79"/>
    </row>
    <row r="269" spans="1:1" s="81" customFormat="1" x14ac:dyDescent="0.2">
      <c r="A269" s="79"/>
    </row>
    <row r="270" spans="1:1" s="81" customFormat="1" x14ac:dyDescent="0.2">
      <c r="A270" s="79"/>
    </row>
    <row r="271" spans="1:1" s="81" customFormat="1" x14ac:dyDescent="0.2">
      <c r="A271" s="79"/>
    </row>
    <row r="272" spans="1:1" s="81" customFormat="1" x14ac:dyDescent="0.2">
      <c r="A272" s="79"/>
    </row>
  </sheetData>
  <mergeCells count="17">
    <mergeCell ref="B9:S9"/>
    <mergeCell ref="B14:S14"/>
    <mergeCell ref="B16:S16"/>
    <mergeCell ref="B17:B18"/>
    <mergeCell ref="C17:C18"/>
    <mergeCell ref="D17:D18"/>
    <mergeCell ref="E17:E18"/>
    <mergeCell ref="F17:F18"/>
    <mergeCell ref="G17:G18"/>
    <mergeCell ref="H17:H18"/>
    <mergeCell ref="I17:M17"/>
    <mergeCell ref="N17:S17"/>
    <mergeCell ref="J29:O29"/>
    <mergeCell ref="B21:F22"/>
    <mergeCell ref="G21:G22"/>
    <mergeCell ref="I22:M22"/>
    <mergeCell ref="N22:S22"/>
  </mergeCells>
  <phoneticPr fontId="0" type="noConversion"/>
  <pageMargins left="0.55118110236220474" right="0.47244094488188981" top="0.51181102362204722" bottom="0.70866141732283472" header="0.15748031496062992" footer="0.19685039370078741"/>
  <pageSetup paperSize="9" scale="90" orientation="portrait" r:id="rId1"/>
  <headerFooter alignWithMargins="0">
    <oddFooter>&amp;LF 487.15/Ed.06_F01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1"/>
  <sheetViews>
    <sheetView view="pageBreakPreview" topLeftCell="B4" zoomScaleNormal="115" zoomScaleSheetLayoutView="100" workbookViewId="0">
      <selection activeCell="K32" sqref="K32"/>
    </sheetView>
  </sheetViews>
  <sheetFormatPr defaultRowHeight="11.25" x14ac:dyDescent="0.2"/>
  <cols>
    <col min="1" max="1" width="3.28515625" style="79" customWidth="1"/>
    <col min="2" max="2" width="3.140625" style="87" customWidth="1"/>
    <col min="3" max="3" width="3.28515625" style="87" customWidth="1"/>
    <col min="4" max="4" width="35" style="87" customWidth="1"/>
    <col min="5" max="5" width="8.85546875" style="87" customWidth="1"/>
    <col min="6" max="6" width="3.7109375" style="87" customWidth="1"/>
    <col min="7" max="7" width="8.28515625" style="87" customWidth="1"/>
    <col min="8" max="8" width="3.28515625" style="87" customWidth="1"/>
    <col min="9" max="9" width="3.7109375" style="87" customWidth="1"/>
    <col min="10" max="10" width="2.7109375" style="87" customWidth="1"/>
    <col min="11" max="12" width="2.85546875" style="87" customWidth="1"/>
    <col min="13" max="17" width="3.7109375" style="87" customWidth="1"/>
    <col min="18" max="18" width="7.7109375" style="87" customWidth="1"/>
    <col min="19" max="19" width="8.140625" style="87" customWidth="1"/>
    <col min="20" max="20" width="3.42578125" style="81" customWidth="1"/>
    <col min="21" max="21" width="4.42578125" style="81" customWidth="1"/>
    <col min="22" max="32" width="4.140625" style="81" customWidth="1"/>
    <col min="33" max="33" width="4.5703125" style="81" customWidth="1"/>
    <col min="34" max="47" width="3.85546875" style="81" customWidth="1"/>
    <col min="48" max="59" width="9.140625" style="81"/>
    <col min="60" max="16384" width="9.140625" style="87"/>
  </cols>
  <sheetData>
    <row r="1" spans="1:59" s="80" customFormat="1" x14ac:dyDescent="0.2">
      <c r="A1" s="79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</row>
    <row r="2" spans="1:59" s="83" customFormat="1" ht="15" x14ac:dyDescent="0.2">
      <c r="A2" s="82"/>
      <c r="B2" s="17" t="s">
        <v>77</v>
      </c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</row>
    <row r="3" spans="1:59" s="83" customFormat="1" ht="15" x14ac:dyDescent="0.2">
      <c r="A3" s="82"/>
      <c r="B3" s="84" t="str">
        <f>[1]Pagina1!D3</f>
        <v>FACULTATEA DE INGINERIE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</row>
    <row r="4" spans="1:59" s="83" customFormat="1" ht="12.75" x14ac:dyDescent="0.2">
      <c r="A4" s="82"/>
      <c r="N4" s="83" t="str">
        <f>Pagina1!I6</f>
        <v>APROBARE SENAT</v>
      </c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</row>
    <row r="5" spans="1:59" s="83" customFormat="1" ht="12.75" x14ac:dyDescent="0.2">
      <c r="A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</row>
    <row r="6" spans="1:59" s="83" customFormat="1" ht="15" x14ac:dyDescent="0.2">
      <c r="A6" s="82"/>
      <c r="B6" s="86"/>
      <c r="D6" s="86"/>
      <c r="N6" s="83" t="s">
        <v>46</v>
      </c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</row>
    <row r="7" spans="1:59" s="83" customFormat="1" ht="15" x14ac:dyDescent="0.2">
      <c r="A7" s="82"/>
      <c r="D7" s="86"/>
      <c r="N7" s="83" t="str">
        <f>Pagina1!G9</f>
        <v>………………………..</v>
      </c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3" customFormat="1" ht="15" x14ac:dyDescent="0.2">
      <c r="A8" s="82"/>
      <c r="D8" s="86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3" customFormat="1" ht="15.75" x14ac:dyDescent="0.2">
      <c r="A9" s="82"/>
      <c r="B9" s="489" t="s">
        <v>18</v>
      </c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ht="12.75" x14ac:dyDescent="0.2">
      <c r="T10" s="83"/>
    </row>
    <row r="11" spans="1:59" ht="12.75" x14ac:dyDescent="0.2">
      <c r="B11" s="88" t="str">
        <f>CONCATENATE(Pagina1!B11,"  ",Pagina1!D11)</f>
        <v xml:space="preserve">Domeniul:  </v>
      </c>
      <c r="C11" s="89"/>
      <c r="E11" s="90"/>
      <c r="T11" s="83"/>
    </row>
    <row r="12" spans="1:59" ht="12.75" x14ac:dyDescent="0.2">
      <c r="B12" s="122" t="str">
        <f>CONCATENATE(Pagina1!B12,"  ",Pagina1!D12)</f>
        <v xml:space="preserve">Programul de studii:  </v>
      </c>
      <c r="E12" s="90"/>
      <c r="T12" s="83"/>
    </row>
    <row r="13" spans="1:59" ht="12.75" x14ac:dyDescent="0.2">
      <c r="B13" s="91"/>
      <c r="T13" s="83"/>
    </row>
    <row r="14" spans="1:59" s="94" customFormat="1" ht="15.75" x14ac:dyDescent="0.2">
      <c r="A14" s="92"/>
      <c r="B14" s="489" t="s">
        <v>239</v>
      </c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8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</row>
    <row r="15" spans="1:59" ht="13.5" thickBot="1" x14ac:dyDescent="0.25">
      <c r="C15" s="95"/>
      <c r="E15" s="96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83"/>
    </row>
    <row r="16" spans="1:59" s="99" customFormat="1" ht="18.75" customHeight="1" thickBot="1" x14ac:dyDescent="0.25">
      <c r="A16" s="97"/>
      <c r="B16" s="536" t="s">
        <v>244</v>
      </c>
      <c r="C16" s="537"/>
      <c r="D16" s="537"/>
      <c r="E16" s="538"/>
      <c r="F16" s="537" t="s">
        <v>245</v>
      </c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538"/>
      <c r="S16" s="519"/>
      <c r="T16" s="83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</row>
    <row r="17" spans="1:59" s="99" customFormat="1" ht="13.5" customHeight="1" thickBot="1" x14ac:dyDescent="0.25">
      <c r="A17" s="97"/>
      <c r="B17" s="522"/>
      <c r="C17" s="501"/>
      <c r="D17" s="501"/>
      <c r="E17" s="523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23"/>
      <c r="S17" s="502"/>
      <c r="T17" s="83"/>
      <c r="U17" s="98" t="s">
        <v>26</v>
      </c>
      <c r="V17" s="100" t="s">
        <v>4</v>
      </c>
      <c r="W17" s="100" t="s">
        <v>5</v>
      </c>
      <c r="X17" s="100" t="s">
        <v>6</v>
      </c>
      <c r="Y17" s="100" t="s">
        <v>7</v>
      </c>
      <c r="Z17" s="98"/>
      <c r="AA17" s="101" t="s">
        <v>12</v>
      </c>
      <c r="AB17" s="101" t="s">
        <v>13</v>
      </c>
      <c r="AC17" s="101" t="s">
        <v>10</v>
      </c>
      <c r="AD17" s="102" t="s">
        <v>11</v>
      </c>
      <c r="AE17" s="98"/>
      <c r="AF17" s="98"/>
      <c r="AG17" s="98" t="s">
        <v>13</v>
      </c>
      <c r="AH17" s="98" t="s">
        <v>21</v>
      </c>
      <c r="AI17" s="98" t="s">
        <v>22</v>
      </c>
      <c r="AJ17" s="98" t="s">
        <v>29</v>
      </c>
      <c r="AK17" s="98" t="s">
        <v>24</v>
      </c>
      <c r="AL17" s="98"/>
      <c r="AM17" s="98"/>
      <c r="AN17" s="98"/>
      <c r="AO17" s="98"/>
      <c r="AP17" s="98"/>
      <c r="AQ17" s="98"/>
      <c r="AR17" s="98" t="s">
        <v>34</v>
      </c>
      <c r="AS17" s="98" t="s">
        <v>23</v>
      </c>
      <c r="AT17" s="98" t="s">
        <v>30</v>
      </c>
      <c r="AU17" s="98" t="s">
        <v>25</v>
      </c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</row>
    <row r="18" spans="1:59" ht="15" customHeight="1" x14ac:dyDescent="0.2">
      <c r="B18" s="524"/>
      <c r="C18" s="521"/>
      <c r="D18" s="521"/>
      <c r="E18" s="525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5"/>
      <c r="S18" s="505"/>
      <c r="T18" s="83"/>
      <c r="U18" s="81">
        <f>IF(F18="DL",0,G18)</f>
        <v>0</v>
      </c>
      <c r="V18" s="81">
        <f>IF(F18="DL",0,I18)</f>
        <v>0</v>
      </c>
      <c r="W18" s="81">
        <f>IF(F18="DL",0,J18)</f>
        <v>0</v>
      </c>
      <c r="X18" s="81">
        <f>IF(F18="DL",0,K18)</f>
        <v>0</v>
      </c>
      <c r="Y18" s="81">
        <f>IF(F18="DL",0,M18)</f>
        <v>0</v>
      </c>
      <c r="AA18" s="81">
        <f>IF($F18="DL",0,N18)</f>
        <v>0</v>
      </c>
      <c r="AB18" s="81">
        <f>IF($F18="DL",0,O18)</f>
        <v>0</v>
      </c>
      <c r="AC18" s="81">
        <f t="shared" ref="AC18:AD19" si="0">IF($F18="DL",0,R18)</f>
        <v>0</v>
      </c>
      <c r="AD18" s="81">
        <f t="shared" si="0"/>
        <v>0</v>
      </c>
      <c r="AF18" s="81">
        <f>IF(F18="DL",0,1)</f>
        <v>1</v>
      </c>
      <c r="AG18" s="81">
        <f>J18+K18+M18</f>
        <v>0</v>
      </c>
      <c r="AH18" s="81">
        <f>$AF18*IF($C18="F",$R18,0)</f>
        <v>0</v>
      </c>
      <c r="AI18" s="81">
        <f>$AF18*IF($C18="C",$R18,0)</f>
        <v>0</v>
      </c>
      <c r="AJ18" s="81">
        <f>$AF18*IF($C18="D",$R18,0)</f>
        <v>0</v>
      </c>
      <c r="AK18" s="81">
        <f>$AF18*IF($C18="S",$R18,0)</f>
        <v>0</v>
      </c>
      <c r="AR18" s="81" t="e">
        <f>AF18*IF(#REF!&lt;&gt;"",R18,0)</f>
        <v>#REF!</v>
      </c>
      <c r="AS18" s="81">
        <f>IF(F18="DI",R18,0)</f>
        <v>0</v>
      </c>
      <c r="AT18" s="81">
        <f>IF(F18="DO",R18,0)</f>
        <v>0</v>
      </c>
      <c r="AU18" s="81">
        <f>IF(F18="DL",R18,0)</f>
        <v>0</v>
      </c>
    </row>
    <row r="19" spans="1:59" ht="12.75" x14ac:dyDescent="0.2">
      <c r="B19" s="526" t="s">
        <v>246</v>
      </c>
      <c r="C19" s="527"/>
      <c r="D19" s="527"/>
      <c r="E19" s="530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5"/>
      <c r="S19" s="505"/>
      <c r="T19" s="83"/>
      <c r="U19" s="81">
        <f>IF(F19="DL",0,G19)</f>
        <v>0</v>
      </c>
      <c r="V19" s="81">
        <f>IF(F19="DL",0,I19)</f>
        <v>0</v>
      </c>
      <c r="W19" s="81">
        <f>IF(F19="DL",0,J19)</f>
        <v>0</v>
      </c>
      <c r="X19" s="81">
        <f>IF(F19="DL",0,K19)</f>
        <v>0</v>
      </c>
      <c r="Y19" s="81">
        <f>IF(F19="DL",0,M19)</f>
        <v>0</v>
      </c>
      <c r="AA19" s="81">
        <f>IF($F19="DL",0,N19)</f>
        <v>0</v>
      </c>
      <c r="AB19" s="81">
        <f>IF($F19="DL",0,O19)</f>
        <v>0</v>
      </c>
      <c r="AC19" s="81">
        <f t="shared" si="0"/>
        <v>0</v>
      </c>
      <c r="AD19" s="81">
        <f t="shared" si="0"/>
        <v>0</v>
      </c>
      <c r="AF19" s="81">
        <f>IF(F19="DL",0,1)</f>
        <v>1</v>
      </c>
      <c r="AG19" s="81">
        <f>J19+K19+M19</f>
        <v>0</v>
      </c>
      <c r="AH19" s="81">
        <f>$AF19*IF($C19="F",$R19,0)</f>
        <v>0</v>
      </c>
      <c r="AI19" s="81">
        <f>$AF19*IF($C19="C",$R19,0)</f>
        <v>0</v>
      </c>
      <c r="AJ19" s="81">
        <f>$AF19*IF($C19="D",$R19,0)</f>
        <v>0</v>
      </c>
      <c r="AK19" s="81">
        <f>$AF19*IF($C19="S",$R19,0)</f>
        <v>0</v>
      </c>
      <c r="AR19" s="81" t="e">
        <f>AF19*IF(#REF!&lt;&gt;"",R19,0)</f>
        <v>#REF!</v>
      </c>
      <c r="AS19" s="81">
        <f>IF(F19="DI",R19,0)</f>
        <v>0</v>
      </c>
      <c r="AT19" s="81">
        <f>IF(F19="DO",R19,0)</f>
        <v>0</v>
      </c>
      <c r="AU19" s="81">
        <f>IF(F19="DL",R19,0)</f>
        <v>0</v>
      </c>
    </row>
    <row r="20" spans="1:59" s="81" customFormat="1" ht="15" customHeight="1" x14ac:dyDescent="0.2">
      <c r="A20" s="79"/>
      <c r="B20" s="528"/>
      <c r="C20" s="506"/>
      <c r="D20" s="506"/>
      <c r="E20" s="529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29"/>
      <c r="S20" s="505"/>
      <c r="T20" s="83"/>
      <c r="U20" s="109">
        <f>SUM(U18:U19)</f>
        <v>0</v>
      </c>
      <c r="V20" s="109">
        <f>SUM(V18:V19)</f>
        <v>0</v>
      </c>
      <c r="W20" s="109">
        <f>SUM(W18:W19)</f>
        <v>0</v>
      </c>
      <c r="X20" s="109">
        <f>SUM(X18:X19)</f>
        <v>0</v>
      </c>
      <c r="Y20" s="109">
        <f>SUM(Y18:Y19)</f>
        <v>0</v>
      </c>
      <c r="Z20" s="109"/>
      <c r="AA20" s="109">
        <f>SUM(AA18:AA19)</f>
        <v>0</v>
      </c>
      <c r="AB20" s="109">
        <f>SUM(AB18:AB19)</f>
        <v>0</v>
      </c>
      <c r="AC20" s="109">
        <f>SUM(AC18:AC19)</f>
        <v>0</v>
      </c>
      <c r="AD20" s="109">
        <f>SUM(AD18:AD19)</f>
        <v>0</v>
      </c>
      <c r="AE20" s="109"/>
      <c r="AF20" s="109">
        <f t="shared" ref="AF20:AK20" si="1">SUM(AF18:AF19)</f>
        <v>2</v>
      </c>
      <c r="AG20" s="109">
        <f t="shared" si="1"/>
        <v>0</v>
      </c>
      <c r="AH20" s="109">
        <f t="shared" si="1"/>
        <v>0</v>
      </c>
      <c r="AI20" s="109">
        <f t="shared" si="1"/>
        <v>0</v>
      </c>
      <c r="AJ20" s="109">
        <f t="shared" si="1"/>
        <v>0</v>
      </c>
      <c r="AK20" s="109">
        <f t="shared" si="1"/>
        <v>0</v>
      </c>
      <c r="AL20" s="109"/>
      <c r="AM20" s="109"/>
      <c r="AN20" s="109"/>
      <c r="AO20" s="109"/>
      <c r="AP20" s="109"/>
      <c r="AQ20" s="109"/>
      <c r="AR20" s="109" t="e">
        <f>SUM(AR18:AR19)</f>
        <v>#REF!</v>
      </c>
      <c r="AS20" s="109">
        <f>SUM(AS18:AS19)</f>
        <v>0</v>
      </c>
      <c r="AT20" s="109">
        <f>SUM(AT18:AT19)</f>
        <v>0</v>
      </c>
      <c r="AU20" s="109">
        <f>SUM(AU18:AU19)</f>
        <v>0</v>
      </c>
    </row>
    <row r="21" spans="1:59" s="81" customFormat="1" ht="15" customHeight="1" x14ac:dyDescent="0.2">
      <c r="A21" s="79"/>
      <c r="B21" s="528"/>
      <c r="C21" s="506"/>
      <c r="D21" s="506"/>
      <c r="E21" s="529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29"/>
      <c r="S21" s="520"/>
      <c r="T21" s="83"/>
      <c r="W21" s="109">
        <f>I21</f>
        <v>0</v>
      </c>
      <c r="AF21" s="81">
        <f>IF(F21="DL",0,1)</f>
        <v>1</v>
      </c>
    </row>
    <row r="22" spans="1:59" s="81" customFormat="1" ht="15" customHeight="1" x14ac:dyDescent="0.2">
      <c r="A22" s="79"/>
      <c r="B22" s="528"/>
      <c r="C22" s="506"/>
      <c r="D22" s="506"/>
      <c r="E22" s="529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29"/>
      <c r="S22" s="508"/>
      <c r="T22" s="83"/>
      <c r="W22" s="109"/>
    </row>
    <row r="23" spans="1:59" s="81" customFormat="1" ht="15" customHeight="1" x14ac:dyDescent="0.2">
      <c r="A23" s="79"/>
      <c r="B23" s="528"/>
      <c r="C23" s="506"/>
      <c r="D23" s="506"/>
      <c r="E23" s="529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  <c r="Q23" s="506"/>
      <c r="R23" s="529"/>
      <c r="S23" s="508"/>
      <c r="T23" s="83"/>
      <c r="W23" s="109"/>
    </row>
    <row r="24" spans="1:59" s="81" customFormat="1" ht="15" customHeight="1" thickBot="1" x14ac:dyDescent="0.25">
      <c r="A24" s="79"/>
      <c r="B24" s="478"/>
      <c r="C24" s="479"/>
      <c r="D24" s="479"/>
      <c r="E24" s="480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80"/>
      <c r="S24" s="508"/>
      <c r="T24" s="83"/>
      <c r="W24" s="109"/>
    </row>
    <row r="25" spans="1:59" s="81" customFormat="1" ht="15" customHeight="1" x14ac:dyDescent="0.2">
      <c r="A25" s="79"/>
      <c r="B25" s="507"/>
      <c r="C25" s="507"/>
      <c r="D25" s="507"/>
      <c r="E25" s="507"/>
      <c r="F25" s="507"/>
      <c r="G25" s="508"/>
      <c r="H25" s="503"/>
      <c r="I25" s="509"/>
      <c r="J25" s="504"/>
      <c r="K25" s="508"/>
      <c r="L25" s="508"/>
      <c r="M25" s="505"/>
      <c r="N25" s="505"/>
      <c r="O25" s="505"/>
      <c r="P25" s="505"/>
      <c r="Q25" s="505"/>
      <c r="R25" s="508"/>
      <c r="S25" s="508"/>
      <c r="T25" s="83"/>
      <c r="W25" s="109"/>
    </row>
    <row r="26" spans="1:59" s="81" customFormat="1" ht="15" customHeight="1" x14ac:dyDescent="0.2">
      <c r="A26" s="79"/>
      <c r="B26" s="507"/>
      <c r="C26" s="507"/>
      <c r="D26" s="507"/>
      <c r="E26" s="507"/>
      <c r="F26" s="507"/>
      <c r="G26" s="508"/>
      <c r="H26" s="503"/>
      <c r="I26" s="509"/>
      <c r="J26" s="504"/>
      <c r="K26" s="508"/>
      <c r="L26" s="508"/>
      <c r="M26" s="505"/>
      <c r="N26" s="505"/>
      <c r="O26" s="505"/>
      <c r="P26" s="505"/>
      <c r="Q26" s="505"/>
      <c r="R26" s="508"/>
      <c r="S26" s="508"/>
      <c r="T26" s="83"/>
      <c r="W26" s="109"/>
    </row>
    <row r="27" spans="1:59" s="81" customFormat="1" ht="15" customHeight="1" x14ac:dyDescent="0.2">
      <c r="A27" s="79"/>
      <c r="B27" s="507"/>
      <c r="C27" s="533" t="s">
        <v>247</v>
      </c>
      <c r="D27" s="533"/>
      <c r="E27" s="532"/>
      <c r="F27" s="534" t="s">
        <v>248</v>
      </c>
      <c r="G27" s="534"/>
      <c r="H27" s="534"/>
      <c r="I27" s="534"/>
      <c r="J27" s="531"/>
      <c r="K27" s="531"/>
      <c r="L27" s="531"/>
      <c r="M27" s="535" t="s">
        <v>78</v>
      </c>
      <c r="N27" s="531"/>
      <c r="O27" s="531"/>
      <c r="P27" s="531"/>
      <c r="Q27" s="531"/>
      <c r="R27" s="531"/>
      <c r="S27" s="508"/>
      <c r="T27" s="83"/>
      <c r="W27" s="109"/>
    </row>
    <row r="28" spans="1:59" s="81" customFormat="1" ht="15" customHeight="1" x14ac:dyDescent="0.2">
      <c r="A28" s="79"/>
      <c r="B28" s="507"/>
      <c r="C28" s="533" t="s">
        <v>212</v>
      </c>
      <c r="D28" s="533"/>
      <c r="E28" s="507"/>
      <c r="F28" s="533" t="s">
        <v>242</v>
      </c>
      <c r="G28" s="533"/>
      <c r="H28" s="533"/>
      <c r="I28" s="533"/>
      <c r="J28" s="533"/>
      <c r="K28" s="533"/>
      <c r="L28" s="531"/>
      <c r="M28" s="521" t="s">
        <v>249</v>
      </c>
      <c r="N28" s="521"/>
      <c r="O28" s="521"/>
      <c r="P28" s="521"/>
      <c r="Q28" s="521"/>
      <c r="R28" s="521"/>
      <c r="S28" s="510"/>
      <c r="T28" s="83"/>
      <c r="W28" s="109"/>
    </row>
    <row r="29" spans="1:59" s="81" customFormat="1" ht="15" customHeight="1" x14ac:dyDescent="0.2">
      <c r="A29" s="79"/>
      <c r="B29" s="507"/>
      <c r="C29" s="507"/>
      <c r="D29" s="507"/>
      <c r="E29" s="507"/>
      <c r="F29" s="507"/>
      <c r="G29" s="508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08"/>
      <c r="T29" s="83"/>
      <c r="W29" s="109"/>
    </row>
    <row r="30" spans="1:59" s="81" customFormat="1" ht="15" customHeight="1" x14ac:dyDescent="0.2">
      <c r="A30" s="79"/>
      <c r="B30" s="507"/>
      <c r="C30" s="507"/>
      <c r="D30" s="507"/>
      <c r="E30" s="507"/>
      <c r="F30" s="507"/>
      <c r="G30" s="508"/>
      <c r="H30" s="531"/>
      <c r="I30" s="531"/>
      <c r="J30" s="531"/>
      <c r="K30" s="531"/>
      <c r="L30" s="531"/>
      <c r="M30" s="531"/>
      <c r="N30" s="531"/>
      <c r="O30" s="531"/>
      <c r="P30" s="531"/>
      <c r="Q30" s="531"/>
      <c r="R30" s="531"/>
      <c r="S30" s="508"/>
      <c r="T30" s="83"/>
      <c r="W30" s="109"/>
    </row>
    <row r="31" spans="1:59" s="81" customFormat="1" ht="12.75" customHeight="1" x14ac:dyDescent="0.2">
      <c r="A31" s="79"/>
      <c r="B31" s="507"/>
      <c r="C31" s="507"/>
      <c r="D31" s="507"/>
      <c r="E31" s="507"/>
      <c r="F31" s="507"/>
      <c r="G31" s="508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08"/>
      <c r="T31" s="83"/>
      <c r="W31" s="109"/>
    </row>
    <row r="32" spans="1:59" s="81" customFormat="1" ht="12.75" customHeight="1" x14ac:dyDescent="0.2">
      <c r="A32" s="79"/>
      <c r="B32" s="508"/>
      <c r="C32" s="508"/>
      <c r="D32" s="505"/>
      <c r="E32" s="508"/>
      <c r="F32" s="508"/>
      <c r="G32" s="508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08"/>
      <c r="T32" s="83"/>
      <c r="W32" s="109"/>
    </row>
    <row r="33" spans="1:23" s="81" customFormat="1" ht="12" customHeight="1" x14ac:dyDescent="0.2">
      <c r="A33" s="79"/>
      <c r="B33" s="505"/>
      <c r="C33" s="508"/>
      <c r="D33" s="508"/>
      <c r="E33" s="508"/>
      <c r="F33" s="508"/>
      <c r="G33" s="508"/>
      <c r="H33" s="503"/>
      <c r="I33" s="512"/>
      <c r="J33" s="513"/>
      <c r="K33" s="514"/>
      <c r="L33" s="514"/>
      <c r="M33" s="514"/>
      <c r="N33" s="514"/>
      <c r="O33" s="514"/>
      <c r="P33" s="514"/>
      <c r="Q33" s="514"/>
      <c r="R33" s="513"/>
      <c r="S33" s="508"/>
      <c r="T33" s="127"/>
      <c r="W33" s="109"/>
    </row>
    <row r="34" spans="1:23" s="81" customFormat="1" ht="12.75" x14ac:dyDescent="0.2">
      <c r="A34" s="79"/>
      <c r="B34" s="505"/>
      <c r="C34" s="505"/>
      <c r="D34" s="505"/>
      <c r="E34" s="505"/>
      <c r="F34" s="505"/>
      <c r="G34" s="505"/>
      <c r="H34" s="505"/>
      <c r="I34" s="511"/>
      <c r="J34" s="504"/>
      <c r="K34" s="505"/>
      <c r="L34" s="505"/>
      <c r="M34" s="505"/>
      <c r="N34" s="505"/>
      <c r="O34" s="515"/>
      <c r="P34" s="515"/>
      <c r="Q34" s="515"/>
      <c r="R34" s="515"/>
      <c r="S34" s="515"/>
      <c r="T34" s="83"/>
    </row>
    <row r="35" spans="1:23" s="81" customFormat="1" ht="12.75" customHeight="1" x14ac:dyDescent="0.2">
      <c r="A35" s="79"/>
      <c r="B35" s="505"/>
      <c r="C35" s="516"/>
      <c r="D35" s="505"/>
      <c r="E35" s="505"/>
      <c r="F35" s="505"/>
      <c r="G35" s="517"/>
      <c r="H35" s="517"/>
      <c r="I35" s="511"/>
      <c r="J35" s="504"/>
      <c r="K35" s="505"/>
      <c r="L35" s="505"/>
      <c r="M35" s="505"/>
      <c r="N35" s="505"/>
      <c r="O35" s="505"/>
      <c r="P35" s="505"/>
      <c r="Q35" s="505"/>
      <c r="R35" s="510"/>
      <c r="S35" s="505"/>
      <c r="T35" s="128"/>
    </row>
    <row r="36" spans="1:23" s="81" customFormat="1" ht="12.75" x14ac:dyDescent="0.2">
      <c r="A36" s="79"/>
      <c r="B36" s="505"/>
      <c r="C36" s="516"/>
      <c r="D36" s="505"/>
      <c r="E36" s="505"/>
      <c r="F36" s="505"/>
      <c r="G36" s="505"/>
      <c r="H36" s="505"/>
      <c r="I36" s="511"/>
      <c r="J36" s="504"/>
      <c r="K36" s="505"/>
      <c r="L36" s="505"/>
      <c r="M36" s="505"/>
      <c r="N36" s="505"/>
      <c r="O36" s="505"/>
      <c r="P36" s="505"/>
      <c r="Q36" s="505"/>
      <c r="R36" s="510"/>
      <c r="S36" s="517"/>
      <c r="T36" s="83"/>
    </row>
    <row r="37" spans="1:23" s="81" customFormat="1" ht="12.75" x14ac:dyDescent="0.2">
      <c r="A37" s="79"/>
      <c r="B37" s="505"/>
      <c r="C37" s="516"/>
      <c r="D37" s="505"/>
      <c r="E37" s="505"/>
      <c r="F37" s="505"/>
      <c r="G37" s="505"/>
      <c r="H37" s="505"/>
      <c r="I37" s="511"/>
      <c r="J37" s="504"/>
      <c r="K37" s="505"/>
      <c r="L37" s="505"/>
      <c r="M37" s="505"/>
      <c r="N37" s="505"/>
      <c r="O37" s="518"/>
      <c r="P37" s="518"/>
      <c r="Q37" s="518"/>
      <c r="R37" s="505"/>
      <c r="S37" s="505"/>
      <c r="T37" s="83"/>
    </row>
    <row r="38" spans="1:23" s="81" customFormat="1" ht="12.75" x14ac:dyDescent="0.2">
      <c r="A38" s="79"/>
      <c r="B38" s="505"/>
      <c r="C38" s="516"/>
      <c r="D38" s="505"/>
      <c r="E38" s="505"/>
      <c r="F38" s="505"/>
      <c r="G38" s="505"/>
      <c r="H38" s="505"/>
      <c r="I38" s="511"/>
      <c r="J38" s="504"/>
      <c r="K38" s="505"/>
      <c r="L38" s="505"/>
      <c r="M38" s="505"/>
      <c r="N38" s="505"/>
      <c r="O38" s="518"/>
      <c r="P38" s="518"/>
      <c r="Q38" s="518"/>
      <c r="R38" s="505"/>
      <c r="S38" s="505"/>
      <c r="T38" s="83"/>
    </row>
    <row r="39" spans="1:23" s="81" customFormat="1" ht="12.75" x14ac:dyDescent="0.2">
      <c r="A39" s="79"/>
      <c r="B39" s="87"/>
      <c r="C39" s="91"/>
      <c r="D39" s="87"/>
      <c r="E39" s="87"/>
      <c r="F39" s="87"/>
      <c r="G39" s="87"/>
      <c r="H39" s="87"/>
      <c r="I39" s="183"/>
      <c r="J39" s="353"/>
      <c r="K39" s="87"/>
      <c r="L39" s="87"/>
      <c r="M39" s="87"/>
      <c r="N39" s="87"/>
      <c r="O39" s="87"/>
      <c r="P39" s="87"/>
      <c r="Q39" s="87"/>
      <c r="R39" s="87"/>
      <c r="S39" s="87"/>
      <c r="T39" s="83"/>
    </row>
    <row r="40" spans="1:23" s="81" customFormat="1" ht="12.75" x14ac:dyDescent="0.2">
      <c r="A40" s="79"/>
      <c r="B40" s="87"/>
      <c r="C40" s="91"/>
      <c r="D40" s="87"/>
      <c r="E40" s="87"/>
      <c r="F40" s="87"/>
      <c r="G40" s="87"/>
      <c r="H40" s="87"/>
      <c r="I40" s="183"/>
      <c r="J40" s="353"/>
      <c r="K40" s="87"/>
      <c r="L40" s="87"/>
      <c r="M40" s="87"/>
      <c r="N40" s="87"/>
      <c r="O40" s="87"/>
      <c r="P40" s="87"/>
      <c r="Q40" s="87"/>
      <c r="R40" s="87"/>
      <c r="S40" s="87"/>
      <c r="T40" s="83"/>
    </row>
    <row r="41" spans="1:23" s="81" customFormat="1" ht="12.75" x14ac:dyDescent="0.2">
      <c r="A41" s="79"/>
      <c r="B41" s="122" t="str">
        <f>Pagina1!A46</f>
        <v>DECAN,</v>
      </c>
      <c r="C41" s="91"/>
      <c r="D41" s="87"/>
      <c r="E41" s="33" t="s">
        <v>208</v>
      </c>
      <c r="F41" s="87"/>
      <c r="G41" s="87"/>
      <c r="H41" s="87"/>
      <c r="I41" s="183"/>
      <c r="J41" s="353"/>
      <c r="K41" s="87"/>
      <c r="L41" s="87"/>
      <c r="M41" s="2" t="str">
        <f>Pagina1!I46</f>
        <v>DIRECTOR DEPARTAMENT,</v>
      </c>
      <c r="N41" s="87"/>
      <c r="O41" s="338"/>
      <c r="P41" s="338"/>
      <c r="Q41" s="338"/>
      <c r="R41" s="87"/>
      <c r="S41" s="87"/>
      <c r="T41" s="83"/>
    </row>
    <row r="42" spans="1:23" s="81" customFormat="1" x14ac:dyDescent="0.2">
      <c r="A42" s="79"/>
      <c r="B42" s="198" t="s">
        <v>212</v>
      </c>
      <c r="C42" s="87"/>
      <c r="D42" s="87"/>
      <c r="E42" s="87" t="str">
        <f>Pagina1!E47</f>
        <v>…………………………</v>
      </c>
      <c r="F42" s="126"/>
      <c r="G42" s="126"/>
      <c r="H42" s="126"/>
      <c r="I42" s="126"/>
      <c r="J42" s="126"/>
      <c r="K42" s="87"/>
      <c r="L42" s="87"/>
      <c r="M42" s="126" t="str">
        <f>Pagina1!H47</f>
        <v>…………………………..</v>
      </c>
      <c r="N42" s="126"/>
      <c r="O42" s="126"/>
      <c r="P42" s="126"/>
      <c r="Q42" s="126"/>
      <c r="R42" s="126"/>
      <c r="S42" s="126"/>
      <c r="T42" s="126"/>
    </row>
    <row r="43" spans="1:23" s="81" customFormat="1" x14ac:dyDescent="0.2">
      <c r="A43" s="79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</row>
    <row r="44" spans="1:23" s="81" customFormat="1" x14ac:dyDescent="0.2">
      <c r="A44" s="79"/>
    </row>
    <row r="45" spans="1:23" s="81" customFormat="1" x14ac:dyDescent="0.2">
      <c r="A45" s="79"/>
    </row>
    <row r="46" spans="1:23" s="81" customFormat="1" x14ac:dyDescent="0.2">
      <c r="A46" s="79"/>
    </row>
    <row r="47" spans="1:23" s="81" customFormat="1" x14ac:dyDescent="0.2">
      <c r="A47" s="79"/>
    </row>
    <row r="48" spans="1:23" s="81" customFormat="1" x14ac:dyDescent="0.2">
      <c r="A48" s="79"/>
    </row>
    <row r="49" spans="1:1" s="81" customFormat="1" x14ac:dyDescent="0.2">
      <c r="A49" s="79"/>
    </row>
    <row r="50" spans="1:1" s="81" customFormat="1" x14ac:dyDescent="0.2">
      <c r="A50" s="79"/>
    </row>
    <row r="51" spans="1:1" s="81" customFormat="1" x14ac:dyDescent="0.2">
      <c r="A51" s="79"/>
    </row>
    <row r="52" spans="1:1" s="81" customFormat="1" x14ac:dyDescent="0.2">
      <c r="A52" s="79"/>
    </row>
    <row r="53" spans="1:1" s="81" customFormat="1" x14ac:dyDescent="0.2">
      <c r="A53" s="79"/>
    </row>
    <row r="54" spans="1:1" s="81" customFormat="1" x14ac:dyDescent="0.2">
      <c r="A54" s="79"/>
    </row>
    <row r="55" spans="1:1" s="81" customFormat="1" x14ac:dyDescent="0.2">
      <c r="A55" s="79"/>
    </row>
    <row r="56" spans="1:1" s="81" customFormat="1" x14ac:dyDescent="0.2">
      <c r="A56" s="79"/>
    </row>
    <row r="57" spans="1:1" s="81" customFormat="1" x14ac:dyDescent="0.2">
      <c r="A57" s="79"/>
    </row>
    <row r="58" spans="1:1" s="81" customFormat="1" x14ac:dyDescent="0.2">
      <c r="A58" s="79"/>
    </row>
    <row r="59" spans="1:1" s="81" customFormat="1" x14ac:dyDescent="0.2">
      <c r="A59" s="79"/>
    </row>
    <row r="60" spans="1:1" s="81" customFormat="1" x14ac:dyDescent="0.2">
      <c r="A60" s="79"/>
    </row>
    <row r="61" spans="1:1" s="81" customFormat="1" x14ac:dyDescent="0.2">
      <c r="A61" s="79"/>
    </row>
    <row r="62" spans="1:1" s="81" customFormat="1" x14ac:dyDescent="0.2">
      <c r="A62" s="79"/>
    </row>
    <row r="63" spans="1:1" s="81" customFormat="1" x14ac:dyDescent="0.2">
      <c r="A63" s="79"/>
    </row>
    <row r="64" spans="1:1" s="81" customFormat="1" x14ac:dyDescent="0.2">
      <c r="A64" s="79"/>
    </row>
    <row r="65" spans="1:1" s="81" customFormat="1" x14ac:dyDescent="0.2">
      <c r="A65" s="79"/>
    </row>
    <row r="66" spans="1:1" s="81" customFormat="1" x14ac:dyDescent="0.2">
      <c r="A66" s="79"/>
    </row>
    <row r="67" spans="1:1" s="81" customFormat="1" x14ac:dyDescent="0.2">
      <c r="A67" s="79"/>
    </row>
    <row r="68" spans="1:1" s="81" customFormat="1" x14ac:dyDescent="0.2">
      <c r="A68" s="79"/>
    </row>
    <row r="69" spans="1:1" s="81" customFormat="1" x14ac:dyDescent="0.2">
      <c r="A69" s="79"/>
    </row>
    <row r="70" spans="1:1" s="81" customFormat="1" x14ac:dyDescent="0.2">
      <c r="A70" s="79"/>
    </row>
    <row r="71" spans="1:1" s="81" customFormat="1" x14ac:dyDescent="0.2">
      <c r="A71" s="79"/>
    </row>
    <row r="72" spans="1:1" s="81" customFormat="1" x14ac:dyDescent="0.2">
      <c r="A72" s="79"/>
    </row>
    <row r="73" spans="1:1" s="81" customFormat="1" x14ac:dyDescent="0.2">
      <c r="A73" s="79"/>
    </row>
    <row r="74" spans="1:1" s="81" customFormat="1" x14ac:dyDescent="0.2">
      <c r="A74" s="79"/>
    </row>
    <row r="75" spans="1:1" s="81" customFormat="1" x14ac:dyDescent="0.2">
      <c r="A75" s="79"/>
    </row>
    <row r="76" spans="1:1" s="81" customFormat="1" x14ac:dyDescent="0.2">
      <c r="A76" s="79"/>
    </row>
    <row r="77" spans="1:1" s="81" customFormat="1" x14ac:dyDescent="0.2">
      <c r="A77" s="79"/>
    </row>
    <row r="78" spans="1:1" s="81" customFormat="1" x14ac:dyDescent="0.2">
      <c r="A78" s="79"/>
    </row>
    <row r="79" spans="1:1" s="81" customFormat="1" x14ac:dyDescent="0.2">
      <c r="A79" s="79"/>
    </row>
    <row r="80" spans="1:1" s="81" customFormat="1" x14ac:dyDescent="0.2">
      <c r="A80" s="79"/>
    </row>
    <row r="81" spans="1:1" s="81" customFormat="1" x14ac:dyDescent="0.2">
      <c r="A81" s="79"/>
    </row>
    <row r="82" spans="1:1" s="81" customFormat="1" x14ac:dyDescent="0.2">
      <c r="A82" s="79"/>
    </row>
    <row r="83" spans="1:1" s="81" customFormat="1" x14ac:dyDescent="0.2">
      <c r="A83" s="79"/>
    </row>
    <row r="84" spans="1:1" s="81" customFormat="1" x14ac:dyDescent="0.2">
      <c r="A84" s="79"/>
    </row>
    <row r="85" spans="1:1" s="81" customFormat="1" x14ac:dyDescent="0.2">
      <c r="A85" s="79"/>
    </row>
    <row r="86" spans="1:1" s="81" customFormat="1" x14ac:dyDescent="0.2">
      <c r="A86" s="79"/>
    </row>
    <row r="87" spans="1:1" s="81" customFormat="1" x14ac:dyDescent="0.2">
      <c r="A87" s="79"/>
    </row>
    <row r="88" spans="1:1" s="81" customFormat="1" x14ac:dyDescent="0.2">
      <c r="A88" s="79"/>
    </row>
    <row r="89" spans="1:1" s="81" customFormat="1" x14ac:dyDescent="0.2">
      <c r="A89" s="79"/>
    </row>
    <row r="90" spans="1:1" s="81" customFormat="1" x14ac:dyDescent="0.2">
      <c r="A90" s="79"/>
    </row>
    <row r="91" spans="1:1" s="81" customFormat="1" x14ac:dyDescent="0.2">
      <c r="A91" s="79"/>
    </row>
    <row r="92" spans="1:1" s="81" customFormat="1" x14ac:dyDescent="0.2">
      <c r="A92" s="79"/>
    </row>
    <row r="93" spans="1:1" s="81" customFormat="1" x14ac:dyDescent="0.2">
      <c r="A93" s="79"/>
    </row>
    <row r="94" spans="1:1" s="81" customFormat="1" x14ac:dyDescent="0.2">
      <c r="A94" s="79"/>
    </row>
    <row r="95" spans="1:1" s="81" customFormat="1" x14ac:dyDescent="0.2">
      <c r="A95" s="79"/>
    </row>
    <row r="96" spans="1:1" s="81" customFormat="1" x14ac:dyDescent="0.2">
      <c r="A96" s="79"/>
    </row>
    <row r="97" spans="1:1" s="81" customFormat="1" x14ac:dyDescent="0.2">
      <c r="A97" s="79"/>
    </row>
    <row r="98" spans="1:1" s="81" customFormat="1" x14ac:dyDescent="0.2">
      <c r="A98" s="79"/>
    </row>
    <row r="99" spans="1:1" s="81" customFormat="1" x14ac:dyDescent="0.2">
      <c r="A99" s="79"/>
    </row>
    <row r="100" spans="1:1" s="81" customFormat="1" x14ac:dyDescent="0.2">
      <c r="A100" s="79"/>
    </row>
    <row r="101" spans="1:1" s="81" customFormat="1" x14ac:dyDescent="0.2">
      <c r="A101" s="79"/>
    </row>
    <row r="102" spans="1:1" s="81" customFormat="1" x14ac:dyDescent="0.2">
      <c r="A102" s="79"/>
    </row>
    <row r="103" spans="1:1" s="81" customFormat="1" x14ac:dyDescent="0.2">
      <c r="A103" s="79"/>
    </row>
    <row r="104" spans="1:1" s="81" customFormat="1" x14ac:dyDescent="0.2">
      <c r="A104" s="79"/>
    </row>
    <row r="105" spans="1:1" s="81" customFormat="1" x14ac:dyDescent="0.2">
      <c r="A105" s="79"/>
    </row>
    <row r="106" spans="1:1" s="81" customFormat="1" x14ac:dyDescent="0.2">
      <c r="A106" s="79"/>
    </row>
    <row r="107" spans="1:1" s="81" customFormat="1" x14ac:dyDescent="0.2">
      <c r="A107" s="79"/>
    </row>
    <row r="108" spans="1:1" s="81" customFormat="1" x14ac:dyDescent="0.2">
      <c r="A108" s="79"/>
    </row>
    <row r="109" spans="1:1" s="81" customFormat="1" x14ac:dyDescent="0.2">
      <c r="A109" s="79"/>
    </row>
    <row r="110" spans="1:1" s="81" customFormat="1" x14ac:dyDescent="0.2">
      <c r="A110" s="79"/>
    </row>
    <row r="111" spans="1:1" s="81" customFormat="1" x14ac:dyDescent="0.2">
      <c r="A111" s="79"/>
    </row>
    <row r="112" spans="1:1" s="81" customFormat="1" x14ac:dyDescent="0.2">
      <c r="A112" s="79"/>
    </row>
    <row r="113" spans="1:1" s="81" customFormat="1" x14ac:dyDescent="0.2">
      <c r="A113" s="79"/>
    </row>
    <row r="114" spans="1:1" s="81" customFormat="1" x14ac:dyDescent="0.2">
      <c r="A114" s="79"/>
    </row>
    <row r="115" spans="1:1" s="81" customFormat="1" x14ac:dyDescent="0.2">
      <c r="A115" s="79"/>
    </row>
    <row r="116" spans="1:1" s="81" customFormat="1" x14ac:dyDescent="0.2">
      <c r="A116" s="79"/>
    </row>
    <row r="117" spans="1:1" s="81" customFormat="1" x14ac:dyDescent="0.2">
      <c r="A117" s="79"/>
    </row>
    <row r="118" spans="1:1" s="81" customFormat="1" x14ac:dyDescent="0.2">
      <c r="A118" s="79"/>
    </row>
    <row r="119" spans="1:1" s="81" customFormat="1" x14ac:dyDescent="0.2">
      <c r="A119" s="79"/>
    </row>
    <row r="120" spans="1:1" s="81" customFormat="1" x14ac:dyDescent="0.2">
      <c r="A120" s="79"/>
    </row>
    <row r="121" spans="1:1" s="81" customFormat="1" x14ac:dyDescent="0.2">
      <c r="A121" s="79"/>
    </row>
    <row r="122" spans="1:1" s="81" customFormat="1" x14ac:dyDescent="0.2">
      <c r="A122" s="79"/>
    </row>
    <row r="123" spans="1:1" s="81" customFormat="1" x14ac:dyDescent="0.2">
      <c r="A123" s="79"/>
    </row>
    <row r="124" spans="1:1" s="81" customFormat="1" x14ac:dyDescent="0.2">
      <c r="A124" s="79"/>
    </row>
    <row r="125" spans="1:1" s="81" customFormat="1" x14ac:dyDescent="0.2">
      <c r="A125" s="79"/>
    </row>
    <row r="126" spans="1:1" s="81" customFormat="1" x14ac:dyDescent="0.2">
      <c r="A126" s="79"/>
    </row>
    <row r="127" spans="1:1" s="81" customFormat="1" x14ac:dyDescent="0.2">
      <c r="A127" s="79"/>
    </row>
    <row r="128" spans="1:1" s="81" customFormat="1" x14ac:dyDescent="0.2">
      <c r="A128" s="79"/>
    </row>
    <row r="129" spans="1:1" s="81" customFormat="1" x14ac:dyDescent="0.2">
      <c r="A129" s="79"/>
    </row>
    <row r="130" spans="1:1" s="81" customFormat="1" x14ac:dyDescent="0.2">
      <c r="A130" s="79"/>
    </row>
    <row r="131" spans="1:1" s="81" customFormat="1" x14ac:dyDescent="0.2">
      <c r="A131" s="79"/>
    </row>
    <row r="132" spans="1:1" s="81" customFormat="1" x14ac:dyDescent="0.2">
      <c r="A132" s="79"/>
    </row>
    <row r="133" spans="1:1" s="81" customFormat="1" x14ac:dyDescent="0.2">
      <c r="A133" s="79"/>
    </row>
    <row r="134" spans="1:1" s="81" customFormat="1" x14ac:dyDescent="0.2">
      <c r="A134" s="79"/>
    </row>
    <row r="135" spans="1:1" s="81" customFormat="1" x14ac:dyDescent="0.2">
      <c r="A135" s="79"/>
    </row>
    <row r="136" spans="1:1" s="81" customFormat="1" x14ac:dyDescent="0.2">
      <c r="A136" s="79"/>
    </row>
    <row r="137" spans="1:1" s="81" customFormat="1" x14ac:dyDescent="0.2">
      <c r="A137" s="79"/>
    </row>
    <row r="138" spans="1:1" s="81" customFormat="1" x14ac:dyDescent="0.2">
      <c r="A138" s="79"/>
    </row>
    <row r="139" spans="1:1" s="81" customFormat="1" x14ac:dyDescent="0.2">
      <c r="A139" s="79"/>
    </row>
    <row r="140" spans="1:1" s="81" customFormat="1" x14ac:dyDescent="0.2">
      <c r="A140" s="79"/>
    </row>
    <row r="141" spans="1:1" s="81" customFormat="1" x14ac:dyDescent="0.2">
      <c r="A141" s="79"/>
    </row>
    <row r="142" spans="1:1" s="81" customFormat="1" x14ac:dyDescent="0.2">
      <c r="A142" s="79"/>
    </row>
    <row r="143" spans="1:1" s="81" customFormat="1" x14ac:dyDescent="0.2">
      <c r="A143" s="79"/>
    </row>
    <row r="144" spans="1:1" s="81" customFormat="1" x14ac:dyDescent="0.2">
      <c r="A144" s="79"/>
    </row>
    <row r="145" spans="1:1" s="81" customFormat="1" x14ac:dyDescent="0.2">
      <c r="A145" s="79"/>
    </row>
    <row r="146" spans="1:1" s="81" customFormat="1" x14ac:dyDescent="0.2">
      <c r="A146" s="79"/>
    </row>
    <row r="147" spans="1:1" s="81" customFormat="1" x14ac:dyDescent="0.2">
      <c r="A147" s="79"/>
    </row>
    <row r="148" spans="1:1" s="81" customFormat="1" x14ac:dyDescent="0.2">
      <c r="A148" s="79"/>
    </row>
    <row r="149" spans="1:1" s="81" customFormat="1" x14ac:dyDescent="0.2">
      <c r="A149" s="79"/>
    </row>
    <row r="150" spans="1:1" s="81" customFormat="1" x14ac:dyDescent="0.2">
      <c r="A150" s="79"/>
    </row>
    <row r="151" spans="1:1" s="81" customFormat="1" x14ac:dyDescent="0.2">
      <c r="A151" s="79"/>
    </row>
    <row r="152" spans="1:1" s="81" customFormat="1" x14ac:dyDescent="0.2">
      <c r="A152" s="79"/>
    </row>
    <row r="153" spans="1:1" s="81" customFormat="1" x14ac:dyDescent="0.2">
      <c r="A153" s="79"/>
    </row>
    <row r="154" spans="1:1" s="81" customFormat="1" x14ac:dyDescent="0.2">
      <c r="A154" s="79"/>
    </row>
    <row r="155" spans="1:1" s="81" customFormat="1" x14ac:dyDescent="0.2">
      <c r="A155" s="79"/>
    </row>
    <row r="156" spans="1:1" s="81" customFormat="1" x14ac:dyDescent="0.2">
      <c r="A156" s="79"/>
    </row>
    <row r="157" spans="1:1" s="81" customFormat="1" x14ac:dyDescent="0.2">
      <c r="A157" s="79"/>
    </row>
    <row r="158" spans="1:1" s="81" customFormat="1" x14ac:dyDescent="0.2">
      <c r="A158" s="79"/>
    </row>
    <row r="159" spans="1:1" s="81" customFormat="1" x14ac:dyDescent="0.2">
      <c r="A159" s="79"/>
    </row>
    <row r="160" spans="1:1" s="81" customFormat="1" x14ac:dyDescent="0.2">
      <c r="A160" s="79"/>
    </row>
    <row r="161" spans="1:1" s="81" customFormat="1" x14ac:dyDescent="0.2">
      <c r="A161" s="79"/>
    </row>
    <row r="162" spans="1:1" s="81" customFormat="1" x14ac:dyDescent="0.2">
      <c r="A162" s="79"/>
    </row>
    <row r="163" spans="1:1" s="81" customFormat="1" x14ac:dyDescent="0.2">
      <c r="A163" s="79"/>
    </row>
    <row r="164" spans="1:1" s="81" customFormat="1" x14ac:dyDescent="0.2">
      <c r="A164" s="79"/>
    </row>
    <row r="165" spans="1:1" s="81" customFormat="1" x14ac:dyDescent="0.2">
      <c r="A165" s="79"/>
    </row>
    <row r="166" spans="1:1" s="81" customFormat="1" x14ac:dyDescent="0.2">
      <c r="A166" s="79"/>
    </row>
    <row r="167" spans="1:1" s="81" customFormat="1" x14ac:dyDescent="0.2">
      <c r="A167" s="79"/>
    </row>
    <row r="168" spans="1:1" s="81" customFormat="1" x14ac:dyDescent="0.2">
      <c r="A168" s="79"/>
    </row>
    <row r="169" spans="1:1" s="81" customFormat="1" x14ac:dyDescent="0.2">
      <c r="A169" s="79"/>
    </row>
    <row r="170" spans="1:1" s="81" customFormat="1" x14ac:dyDescent="0.2">
      <c r="A170" s="79"/>
    </row>
    <row r="171" spans="1:1" s="81" customFormat="1" x14ac:dyDescent="0.2">
      <c r="A171" s="79"/>
    </row>
    <row r="172" spans="1:1" s="81" customFormat="1" x14ac:dyDescent="0.2">
      <c r="A172" s="79"/>
    </row>
    <row r="173" spans="1:1" s="81" customFormat="1" x14ac:dyDescent="0.2">
      <c r="A173" s="79"/>
    </row>
    <row r="174" spans="1:1" s="81" customFormat="1" x14ac:dyDescent="0.2">
      <c r="A174" s="79"/>
    </row>
    <row r="175" spans="1:1" s="81" customFormat="1" x14ac:dyDescent="0.2">
      <c r="A175" s="79"/>
    </row>
    <row r="176" spans="1:1" s="81" customFormat="1" x14ac:dyDescent="0.2">
      <c r="A176" s="79"/>
    </row>
    <row r="177" spans="1:1" s="81" customFormat="1" x14ac:dyDescent="0.2">
      <c r="A177" s="79"/>
    </row>
    <row r="178" spans="1:1" s="81" customFormat="1" x14ac:dyDescent="0.2">
      <c r="A178" s="79"/>
    </row>
    <row r="179" spans="1:1" s="81" customFormat="1" x14ac:dyDescent="0.2">
      <c r="A179" s="79"/>
    </row>
    <row r="180" spans="1:1" s="81" customFormat="1" x14ac:dyDescent="0.2">
      <c r="A180" s="79"/>
    </row>
    <row r="181" spans="1:1" s="81" customFormat="1" x14ac:dyDescent="0.2">
      <c r="A181" s="79"/>
    </row>
    <row r="182" spans="1:1" s="81" customFormat="1" x14ac:dyDescent="0.2">
      <c r="A182" s="79"/>
    </row>
    <row r="183" spans="1:1" s="81" customFormat="1" x14ac:dyDescent="0.2">
      <c r="A183" s="79"/>
    </row>
    <row r="184" spans="1:1" s="81" customFormat="1" x14ac:dyDescent="0.2">
      <c r="A184" s="79"/>
    </row>
    <row r="185" spans="1:1" s="81" customFormat="1" x14ac:dyDescent="0.2">
      <c r="A185" s="79"/>
    </row>
    <row r="186" spans="1:1" s="81" customFormat="1" x14ac:dyDescent="0.2">
      <c r="A186" s="79"/>
    </row>
    <row r="187" spans="1:1" s="81" customFormat="1" x14ac:dyDescent="0.2">
      <c r="A187" s="79"/>
    </row>
    <row r="188" spans="1:1" s="81" customFormat="1" x14ac:dyDescent="0.2">
      <c r="A188" s="79"/>
    </row>
    <row r="189" spans="1:1" s="81" customFormat="1" x14ac:dyDescent="0.2">
      <c r="A189" s="79"/>
    </row>
    <row r="190" spans="1:1" s="81" customFormat="1" x14ac:dyDescent="0.2">
      <c r="A190" s="79"/>
    </row>
    <row r="191" spans="1:1" s="81" customFormat="1" x14ac:dyDescent="0.2">
      <c r="A191" s="79"/>
    </row>
    <row r="192" spans="1:1" s="81" customFormat="1" x14ac:dyDescent="0.2">
      <c r="A192" s="79"/>
    </row>
    <row r="193" spans="1:1" s="81" customFormat="1" x14ac:dyDescent="0.2">
      <c r="A193" s="79"/>
    </row>
    <row r="194" spans="1:1" s="81" customFormat="1" x14ac:dyDescent="0.2">
      <c r="A194" s="79"/>
    </row>
    <row r="195" spans="1:1" s="81" customFormat="1" x14ac:dyDescent="0.2">
      <c r="A195" s="79"/>
    </row>
    <row r="196" spans="1:1" s="81" customFormat="1" x14ac:dyDescent="0.2">
      <c r="A196" s="79"/>
    </row>
    <row r="197" spans="1:1" s="81" customFormat="1" x14ac:dyDescent="0.2">
      <c r="A197" s="79"/>
    </row>
    <row r="198" spans="1:1" s="81" customFormat="1" x14ac:dyDescent="0.2">
      <c r="A198" s="79"/>
    </row>
    <row r="199" spans="1:1" s="81" customFormat="1" x14ac:dyDescent="0.2">
      <c r="A199" s="79"/>
    </row>
    <row r="200" spans="1:1" s="81" customFormat="1" x14ac:dyDescent="0.2">
      <c r="A200" s="79"/>
    </row>
    <row r="201" spans="1:1" s="81" customFormat="1" x14ac:dyDescent="0.2">
      <c r="A201" s="79"/>
    </row>
    <row r="202" spans="1:1" s="81" customFormat="1" x14ac:dyDescent="0.2">
      <c r="A202" s="79"/>
    </row>
    <row r="203" spans="1:1" s="81" customFormat="1" x14ac:dyDescent="0.2">
      <c r="A203" s="79"/>
    </row>
    <row r="204" spans="1:1" s="81" customFormat="1" x14ac:dyDescent="0.2">
      <c r="A204" s="79"/>
    </row>
    <row r="205" spans="1:1" s="81" customFormat="1" x14ac:dyDescent="0.2">
      <c r="A205" s="79"/>
    </row>
    <row r="206" spans="1:1" s="81" customFormat="1" x14ac:dyDescent="0.2">
      <c r="A206" s="79"/>
    </row>
    <row r="207" spans="1:1" s="81" customFormat="1" x14ac:dyDescent="0.2">
      <c r="A207" s="79"/>
    </row>
    <row r="208" spans="1:1" s="81" customFormat="1" x14ac:dyDescent="0.2">
      <c r="A208" s="79"/>
    </row>
    <row r="209" spans="1:1" s="81" customFormat="1" x14ac:dyDescent="0.2">
      <c r="A209" s="79"/>
    </row>
    <row r="210" spans="1:1" s="81" customFormat="1" x14ac:dyDescent="0.2">
      <c r="A210" s="79"/>
    </row>
    <row r="211" spans="1:1" s="81" customFormat="1" x14ac:dyDescent="0.2">
      <c r="A211" s="79"/>
    </row>
    <row r="212" spans="1:1" s="81" customFormat="1" x14ac:dyDescent="0.2">
      <c r="A212" s="79"/>
    </row>
    <row r="213" spans="1:1" s="81" customFormat="1" x14ac:dyDescent="0.2">
      <c r="A213" s="79"/>
    </row>
    <row r="214" spans="1:1" s="81" customFormat="1" x14ac:dyDescent="0.2">
      <c r="A214" s="79"/>
    </row>
    <row r="215" spans="1:1" s="81" customFormat="1" x14ac:dyDescent="0.2">
      <c r="A215" s="79"/>
    </row>
    <row r="216" spans="1:1" s="81" customFormat="1" x14ac:dyDescent="0.2">
      <c r="A216" s="79"/>
    </row>
    <row r="217" spans="1:1" s="81" customFormat="1" x14ac:dyDescent="0.2">
      <c r="A217" s="79"/>
    </row>
    <row r="218" spans="1:1" s="81" customFormat="1" x14ac:dyDescent="0.2">
      <c r="A218" s="79"/>
    </row>
    <row r="219" spans="1:1" s="81" customFormat="1" x14ac:dyDescent="0.2">
      <c r="A219" s="79"/>
    </row>
    <row r="220" spans="1:1" s="81" customFormat="1" x14ac:dyDescent="0.2">
      <c r="A220" s="79"/>
    </row>
    <row r="221" spans="1:1" s="81" customFormat="1" x14ac:dyDescent="0.2">
      <c r="A221" s="79"/>
    </row>
    <row r="222" spans="1:1" s="81" customFormat="1" x14ac:dyDescent="0.2">
      <c r="A222" s="79"/>
    </row>
    <row r="223" spans="1:1" s="81" customFormat="1" x14ac:dyDescent="0.2">
      <c r="A223" s="79"/>
    </row>
    <row r="224" spans="1:1" s="81" customFormat="1" x14ac:dyDescent="0.2">
      <c r="A224" s="79"/>
    </row>
    <row r="225" spans="1:1" s="81" customFormat="1" x14ac:dyDescent="0.2">
      <c r="A225" s="79"/>
    </row>
    <row r="226" spans="1:1" s="81" customFormat="1" x14ac:dyDescent="0.2">
      <c r="A226" s="79"/>
    </row>
    <row r="227" spans="1:1" s="81" customFormat="1" x14ac:dyDescent="0.2">
      <c r="A227" s="79"/>
    </row>
    <row r="228" spans="1:1" s="81" customFormat="1" x14ac:dyDescent="0.2">
      <c r="A228" s="79"/>
    </row>
    <row r="229" spans="1:1" s="81" customFormat="1" x14ac:dyDescent="0.2">
      <c r="A229" s="79"/>
    </row>
    <row r="230" spans="1:1" s="81" customFormat="1" x14ac:dyDescent="0.2">
      <c r="A230" s="79"/>
    </row>
    <row r="231" spans="1:1" s="81" customFormat="1" x14ac:dyDescent="0.2">
      <c r="A231" s="79"/>
    </row>
    <row r="232" spans="1:1" s="81" customFormat="1" x14ac:dyDescent="0.2">
      <c r="A232" s="79"/>
    </row>
    <row r="233" spans="1:1" s="81" customFormat="1" x14ac:dyDescent="0.2">
      <c r="A233" s="79"/>
    </row>
    <row r="234" spans="1:1" s="81" customFormat="1" x14ac:dyDescent="0.2">
      <c r="A234" s="79"/>
    </row>
    <row r="235" spans="1:1" s="81" customFormat="1" x14ac:dyDescent="0.2">
      <c r="A235" s="79"/>
    </row>
    <row r="236" spans="1:1" s="81" customFormat="1" x14ac:dyDescent="0.2">
      <c r="A236" s="79"/>
    </row>
    <row r="237" spans="1:1" s="81" customFormat="1" x14ac:dyDescent="0.2">
      <c r="A237" s="79"/>
    </row>
    <row r="238" spans="1:1" s="81" customFormat="1" x14ac:dyDescent="0.2">
      <c r="A238" s="79"/>
    </row>
    <row r="239" spans="1:1" s="81" customFormat="1" x14ac:dyDescent="0.2">
      <c r="A239" s="79"/>
    </row>
    <row r="240" spans="1:1" s="81" customFormat="1" x14ac:dyDescent="0.2">
      <c r="A240" s="79"/>
    </row>
    <row r="241" spans="1:1" s="81" customFormat="1" x14ac:dyDescent="0.2">
      <c r="A241" s="79"/>
    </row>
    <row r="242" spans="1:1" s="81" customFormat="1" x14ac:dyDescent="0.2">
      <c r="A242" s="79"/>
    </row>
    <row r="243" spans="1:1" s="81" customFormat="1" x14ac:dyDescent="0.2">
      <c r="A243" s="79"/>
    </row>
    <row r="244" spans="1:1" s="81" customFormat="1" x14ac:dyDescent="0.2">
      <c r="A244" s="79"/>
    </row>
    <row r="245" spans="1:1" s="81" customFormat="1" x14ac:dyDescent="0.2">
      <c r="A245" s="79"/>
    </row>
    <row r="246" spans="1:1" s="81" customFormat="1" x14ac:dyDescent="0.2">
      <c r="A246" s="79"/>
    </row>
    <row r="247" spans="1:1" s="81" customFormat="1" x14ac:dyDescent="0.2">
      <c r="A247" s="79"/>
    </row>
    <row r="248" spans="1:1" s="81" customFormat="1" x14ac:dyDescent="0.2">
      <c r="A248" s="79"/>
    </row>
    <row r="249" spans="1:1" s="81" customFormat="1" x14ac:dyDescent="0.2">
      <c r="A249" s="79"/>
    </row>
    <row r="250" spans="1:1" s="81" customFormat="1" x14ac:dyDescent="0.2">
      <c r="A250" s="79"/>
    </row>
    <row r="251" spans="1:1" s="81" customFormat="1" x14ac:dyDescent="0.2">
      <c r="A251" s="79"/>
    </row>
    <row r="252" spans="1:1" s="81" customFormat="1" x14ac:dyDescent="0.2">
      <c r="A252" s="79"/>
    </row>
    <row r="253" spans="1:1" s="81" customFormat="1" x14ac:dyDescent="0.2">
      <c r="A253" s="79"/>
    </row>
    <row r="254" spans="1:1" s="81" customFormat="1" x14ac:dyDescent="0.2">
      <c r="A254" s="79"/>
    </row>
    <row r="255" spans="1:1" s="81" customFormat="1" x14ac:dyDescent="0.2">
      <c r="A255" s="79"/>
    </row>
    <row r="256" spans="1:1" s="81" customFormat="1" x14ac:dyDescent="0.2">
      <c r="A256" s="79"/>
    </row>
    <row r="257" spans="1:1" s="81" customFormat="1" x14ac:dyDescent="0.2">
      <c r="A257" s="79"/>
    </row>
    <row r="258" spans="1:1" s="81" customFormat="1" x14ac:dyDescent="0.2">
      <c r="A258" s="79"/>
    </row>
    <row r="259" spans="1:1" s="81" customFormat="1" x14ac:dyDescent="0.2">
      <c r="A259" s="79"/>
    </row>
    <row r="260" spans="1:1" s="81" customFormat="1" x14ac:dyDescent="0.2">
      <c r="A260" s="79"/>
    </row>
    <row r="261" spans="1:1" s="81" customFormat="1" x14ac:dyDescent="0.2">
      <c r="A261" s="79"/>
    </row>
    <row r="262" spans="1:1" s="81" customFormat="1" x14ac:dyDescent="0.2">
      <c r="A262" s="79"/>
    </row>
    <row r="263" spans="1:1" s="81" customFormat="1" x14ac:dyDescent="0.2">
      <c r="A263" s="79"/>
    </row>
    <row r="264" spans="1:1" s="81" customFormat="1" x14ac:dyDescent="0.2">
      <c r="A264" s="79"/>
    </row>
    <row r="265" spans="1:1" s="81" customFormat="1" x14ac:dyDescent="0.2">
      <c r="A265" s="79"/>
    </row>
    <row r="266" spans="1:1" s="81" customFormat="1" x14ac:dyDescent="0.2">
      <c r="A266" s="79"/>
    </row>
    <row r="267" spans="1:1" s="81" customFormat="1" x14ac:dyDescent="0.2">
      <c r="A267" s="79"/>
    </row>
    <row r="268" spans="1:1" s="81" customFormat="1" x14ac:dyDescent="0.2">
      <c r="A268" s="79"/>
    </row>
    <row r="269" spans="1:1" s="81" customFormat="1" x14ac:dyDescent="0.2">
      <c r="A269" s="79"/>
    </row>
    <row r="270" spans="1:1" s="81" customFormat="1" x14ac:dyDescent="0.2">
      <c r="A270" s="79"/>
    </row>
    <row r="271" spans="1:1" s="81" customFormat="1" x14ac:dyDescent="0.2">
      <c r="A271" s="79"/>
    </row>
  </sheetData>
  <mergeCells count="24">
    <mergeCell ref="C27:D27"/>
    <mergeCell ref="C28:D28"/>
    <mergeCell ref="F28:K28"/>
    <mergeCell ref="M28:R28"/>
    <mergeCell ref="B24:E24"/>
    <mergeCell ref="F23:R23"/>
    <mergeCell ref="F24:R24"/>
    <mergeCell ref="F22:R22"/>
    <mergeCell ref="B20:E20"/>
    <mergeCell ref="B21:E21"/>
    <mergeCell ref="B22:E22"/>
    <mergeCell ref="B23:E23"/>
    <mergeCell ref="B16:E16"/>
    <mergeCell ref="B17:E17"/>
    <mergeCell ref="B18:E18"/>
    <mergeCell ref="B19:E19"/>
    <mergeCell ref="F16:R16"/>
    <mergeCell ref="F17:R17"/>
    <mergeCell ref="F18:R18"/>
    <mergeCell ref="F19:R19"/>
    <mergeCell ref="F20:R20"/>
    <mergeCell ref="F21:R21"/>
    <mergeCell ref="B9:S9"/>
    <mergeCell ref="B14:S14"/>
  </mergeCells>
  <pageMargins left="0.55118110236220474" right="0.47244094488188981" top="0.51181102362204722" bottom="0.70866141732283472" header="0.15748031496062992" footer="0.19685039370078741"/>
  <pageSetup paperSize="9" scale="90" orientation="portrait" r:id="rId1"/>
  <headerFooter alignWithMargins="0">
    <oddFooter>&amp;LF 487.15/Ed.06_F01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E1" workbookViewId="0">
      <selection activeCell="G30" sqref="G30"/>
    </sheetView>
  </sheetViews>
  <sheetFormatPr defaultRowHeight="12.75" x14ac:dyDescent="0.2"/>
  <cols>
    <col min="2" max="2" width="63" bestFit="1" customWidth="1"/>
    <col min="3" max="3" width="36.5703125" bestFit="1" customWidth="1"/>
    <col min="4" max="4" width="65" bestFit="1" customWidth="1"/>
    <col min="5" max="5" width="36.140625" bestFit="1" customWidth="1"/>
    <col min="6" max="6" width="27.5703125" bestFit="1" customWidth="1"/>
    <col min="7" max="7" width="31.42578125" bestFit="1" customWidth="1"/>
    <col min="8" max="8" width="32" bestFit="1" customWidth="1"/>
  </cols>
  <sheetData>
    <row r="1" spans="1:9" x14ac:dyDescent="0.2">
      <c r="A1" s="115" t="s">
        <v>80</v>
      </c>
      <c r="B1" s="115" t="s">
        <v>81</v>
      </c>
      <c r="C1" s="115" t="s">
        <v>82</v>
      </c>
      <c r="D1" s="115" t="s">
        <v>83</v>
      </c>
      <c r="E1" s="115" t="s">
        <v>84</v>
      </c>
      <c r="F1" s="115" t="s">
        <v>85</v>
      </c>
      <c r="G1" s="115" t="s">
        <v>86</v>
      </c>
      <c r="H1" s="115" t="s">
        <v>87</v>
      </c>
      <c r="I1" s="115" t="s">
        <v>88</v>
      </c>
    </row>
    <row r="2" spans="1:9" x14ac:dyDescent="0.2">
      <c r="A2" s="115"/>
      <c r="B2" s="115" t="s">
        <v>16</v>
      </c>
      <c r="C2" s="115" t="s">
        <v>89</v>
      </c>
      <c r="D2" s="115" t="s">
        <v>90</v>
      </c>
      <c r="E2" s="115" t="s">
        <v>91</v>
      </c>
      <c r="F2" s="115" t="s">
        <v>92</v>
      </c>
      <c r="G2" s="115" t="s">
        <v>93</v>
      </c>
      <c r="H2" t="s">
        <v>94</v>
      </c>
      <c r="I2" t="s">
        <v>95</v>
      </c>
    </row>
    <row r="3" spans="1:9" x14ac:dyDescent="0.2">
      <c r="A3" s="115"/>
      <c r="B3" s="115" t="s">
        <v>96</v>
      </c>
      <c r="C3" s="115" t="s">
        <v>97</v>
      </c>
      <c r="D3" s="115" t="s">
        <v>98</v>
      </c>
      <c r="E3" s="115" t="s">
        <v>99</v>
      </c>
      <c r="F3" s="143" t="s">
        <v>187</v>
      </c>
      <c r="G3" s="115" t="s">
        <v>100</v>
      </c>
      <c r="H3" t="s">
        <v>101</v>
      </c>
      <c r="I3" t="s">
        <v>79</v>
      </c>
    </row>
    <row r="4" spans="1:9" x14ac:dyDescent="0.2">
      <c r="A4" s="115"/>
      <c r="B4" s="115" t="s">
        <v>102</v>
      </c>
      <c r="C4" s="115" t="s">
        <v>103</v>
      </c>
      <c r="D4" s="115" t="s">
        <v>104</v>
      </c>
      <c r="E4" s="115" t="s">
        <v>105</v>
      </c>
      <c r="F4" s="115" t="s">
        <v>106</v>
      </c>
      <c r="G4" s="115" t="s">
        <v>107</v>
      </c>
      <c r="H4" t="s">
        <v>108</v>
      </c>
      <c r="I4" s="115" t="s">
        <v>109</v>
      </c>
    </row>
    <row r="5" spans="1:9" x14ac:dyDescent="0.2">
      <c r="A5" s="115"/>
      <c r="B5" s="115" t="s">
        <v>110</v>
      </c>
      <c r="C5" s="115" t="s">
        <v>111</v>
      </c>
      <c r="D5" t="s">
        <v>112</v>
      </c>
      <c r="E5" t="s">
        <v>113</v>
      </c>
      <c r="F5" s="115" t="s">
        <v>114</v>
      </c>
      <c r="H5" t="s">
        <v>115</v>
      </c>
      <c r="I5" t="s">
        <v>108</v>
      </c>
    </row>
    <row r="6" spans="1:9" x14ac:dyDescent="0.2">
      <c r="A6" s="115"/>
      <c r="B6" s="115" t="s">
        <v>116</v>
      </c>
      <c r="C6" s="115" t="s">
        <v>117</v>
      </c>
      <c r="D6" t="s">
        <v>118</v>
      </c>
      <c r="E6" s="115" t="s">
        <v>119</v>
      </c>
      <c r="H6" t="s">
        <v>120</v>
      </c>
      <c r="I6" s="115" t="s">
        <v>121</v>
      </c>
    </row>
    <row r="7" spans="1:9" x14ac:dyDescent="0.2">
      <c r="A7" s="115"/>
      <c r="B7" s="115" t="s">
        <v>122</v>
      </c>
      <c r="C7" s="115" t="s">
        <v>123</v>
      </c>
      <c r="D7" s="115" t="s">
        <v>124</v>
      </c>
      <c r="E7" s="115" t="s">
        <v>125</v>
      </c>
      <c r="H7" t="s">
        <v>126</v>
      </c>
      <c r="I7" t="s">
        <v>127</v>
      </c>
    </row>
    <row r="8" spans="1:9" x14ac:dyDescent="0.2">
      <c r="D8" t="s">
        <v>128</v>
      </c>
      <c r="E8" s="115" t="s">
        <v>129</v>
      </c>
      <c r="H8" t="s">
        <v>130</v>
      </c>
      <c r="I8" t="s">
        <v>131</v>
      </c>
    </row>
    <row r="9" spans="1:9" x14ac:dyDescent="0.2">
      <c r="D9" t="s">
        <v>132</v>
      </c>
      <c r="E9" s="115" t="s">
        <v>133</v>
      </c>
      <c r="H9" t="s">
        <v>134</v>
      </c>
      <c r="I9" t="s">
        <v>135</v>
      </c>
    </row>
    <row r="10" spans="1:9" x14ac:dyDescent="0.2">
      <c r="D10" t="s">
        <v>136</v>
      </c>
      <c r="E10" s="115" t="s">
        <v>137</v>
      </c>
      <c r="H10" t="s">
        <v>138</v>
      </c>
      <c r="I10" t="s">
        <v>139</v>
      </c>
    </row>
    <row r="11" spans="1:9" x14ac:dyDescent="0.2">
      <c r="D11" t="s">
        <v>140</v>
      </c>
      <c r="E11" t="s">
        <v>141</v>
      </c>
      <c r="H11" t="s">
        <v>142</v>
      </c>
      <c r="I11" t="s">
        <v>143</v>
      </c>
    </row>
    <row r="12" spans="1:9" x14ac:dyDescent="0.2">
      <c r="D12" t="s">
        <v>144</v>
      </c>
      <c r="E12" t="s">
        <v>145</v>
      </c>
      <c r="H12" t="s">
        <v>146</v>
      </c>
      <c r="I12" t="s">
        <v>147</v>
      </c>
    </row>
    <row r="13" spans="1:9" x14ac:dyDescent="0.2">
      <c r="D13" t="s">
        <v>148</v>
      </c>
      <c r="E13" t="s">
        <v>149</v>
      </c>
      <c r="H13" t="s">
        <v>150</v>
      </c>
      <c r="I13" t="s">
        <v>151</v>
      </c>
    </row>
    <row r="14" spans="1:9" x14ac:dyDescent="0.2">
      <c r="D14" t="s">
        <v>152</v>
      </c>
      <c r="E14" t="s">
        <v>153</v>
      </c>
      <c r="H14" t="s">
        <v>154</v>
      </c>
      <c r="I14" t="s">
        <v>155</v>
      </c>
    </row>
    <row r="15" spans="1:9" x14ac:dyDescent="0.2">
      <c r="D15" s="115" t="s">
        <v>156</v>
      </c>
      <c r="E15" s="115" t="s">
        <v>123</v>
      </c>
      <c r="H15" t="s">
        <v>157</v>
      </c>
      <c r="I15" t="s">
        <v>158</v>
      </c>
    </row>
    <row r="16" spans="1:9" x14ac:dyDescent="0.2">
      <c r="H16" t="s">
        <v>159</v>
      </c>
      <c r="I16" s="115" t="s">
        <v>160</v>
      </c>
    </row>
    <row r="17" spans="4:9" x14ac:dyDescent="0.2">
      <c r="H17" t="s">
        <v>161</v>
      </c>
      <c r="I17" s="115" t="s">
        <v>162</v>
      </c>
    </row>
    <row r="18" spans="4:9" ht="13.5" thickBot="1" x14ac:dyDescent="0.25">
      <c r="H18" t="s">
        <v>163</v>
      </c>
      <c r="I18" s="115" t="s">
        <v>164</v>
      </c>
    </row>
    <row r="19" spans="4:9" ht="13.5" thickBot="1" x14ac:dyDescent="0.25">
      <c r="D19" s="117"/>
      <c r="H19" t="s">
        <v>165</v>
      </c>
      <c r="I19" s="115" t="s">
        <v>166</v>
      </c>
    </row>
    <row r="20" spans="4:9" x14ac:dyDescent="0.2">
      <c r="H20" t="s">
        <v>167</v>
      </c>
      <c r="I20" s="115" t="s">
        <v>168</v>
      </c>
    </row>
    <row r="21" spans="4:9" x14ac:dyDescent="0.2">
      <c r="H21" t="s">
        <v>167</v>
      </c>
      <c r="I21" t="s">
        <v>169</v>
      </c>
    </row>
    <row r="22" spans="4:9" x14ac:dyDescent="0.2">
      <c r="H22" t="s">
        <v>170</v>
      </c>
      <c r="I22" t="s">
        <v>154</v>
      </c>
    </row>
    <row r="23" spans="4:9" x14ac:dyDescent="0.2">
      <c r="H23" t="s">
        <v>170</v>
      </c>
      <c r="I23" t="s">
        <v>157</v>
      </c>
    </row>
    <row r="24" spans="4:9" x14ac:dyDescent="0.2">
      <c r="H24" t="s">
        <v>171</v>
      </c>
      <c r="I24" t="s">
        <v>157</v>
      </c>
    </row>
    <row r="25" spans="4:9" x14ac:dyDescent="0.2">
      <c r="H25" t="s">
        <v>172</v>
      </c>
      <c r="I25" t="s">
        <v>159</v>
      </c>
    </row>
    <row r="26" spans="4:9" x14ac:dyDescent="0.2">
      <c r="H26" t="s">
        <v>173</v>
      </c>
      <c r="I26" t="s">
        <v>174</v>
      </c>
    </row>
    <row r="27" spans="4:9" x14ac:dyDescent="0.2">
      <c r="I27" t="s">
        <v>175</v>
      </c>
    </row>
    <row r="28" spans="4:9" x14ac:dyDescent="0.2">
      <c r="I28" s="115" t="s">
        <v>165</v>
      </c>
    </row>
    <row r="29" spans="4:9" x14ac:dyDescent="0.2">
      <c r="I29" s="115" t="s">
        <v>176</v>
      </c>
    </row>
    <row r="30" spans="4:9" x14ac:dyDescent="0.2">
      <c r="I30" t="s">
        <v>176</v>
      </c>
    </row>
    <row r="31" spans="4:9" x14ac:dyDescent="0.2">
      <c r="I31" t="s">
        <v>170</v>
      </c>
    </row>
    <row r="32" spans="4:9" x14ac:dyDescent="0.2">
      <c r="I32" t="s">
        <v>170</v>
      </c>
    </row>
    <row r="33" spans="9:9" x14ac:dyDescent="0.2">
      <c r="I33" t="s">
        <v>177</v>
      </c>
    </row>
    <row r="34" spans="9:9" x14ac:dyDescent="0.2">
      <c r="I34" t="s">
        <v>177</v>
      </c>
    </row>
    <row r="35" spans="9:9" x14ac:dyDescent="0.2">
      <c r="I35" s="115" t="s">
        <v>178</v>
      </c>
    </row>
    <row r="36" spans="9:9" x14ac:dyDescent="0.2">
      <c r="I36" t="s">
        <v>179</v>
      </c>
    </row>
    <row r="37" spans="9:9" x14ac:dyDescent="0.2">
      <c r="I37" t="s">
        <v>179</v>
      </c>
    </row>
    <row r="38" spans="9:9" x14ac:dyDescent="0.2">
      <c r="I38" s="115" t="s">
        <v>180</v>
      </c>
    </row>
    <row r="39" spans="9:9" x14ac:dyDescent="0.2">
      <c r="I39" t="s">
        <v>181</v>
      </c>
    </row>
  </sheetData>
  <dataConsolidate function="varp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Pagina1</vt:lpstr>
      <vt:lpstr>Statistica</vt:lpstr>
      <vt:lpstr>AN I</vt:lpstr>
      <vt:lpstr>AN II</vt:lpstr>
      <vt:lpstr>disertatie</vt:lpstr>
      <vt:lpstr>Competente</vt:lpstr>
      <vt:lpstr>Nomenclatoare</vt:lpstr>
      <vt:lpstr>ciclul_de_studii</vt:lpstr>
      <vt:lpstr>Coordonator</vt:lpstr>
      <vt:lpstr>Decan</vt:lpstr>
      <vt:lpstr>Departament</vt:lpstr>
      <vt:lpstr>Director</vt:lpstr>
      <vt:lpstr>Domeniul</vt:lpstr>
      <vt:lpstr>Facultatea</vt:lpstr>
      <vt:lpstr>FACULTATEA_DE_INGINERIE</vt:lpstr>
      <vt:lpstr>Forma</vt:lpstr>
      <vt:lpstr>'AN I'!Print_Area</vt:lpstr>
      <vt:lpstr>'AN II'!Print_Area</vt:lpstr>
      <vt:lpstr>Competente!Print_Area</vt:lpstr>
      <vt:lpstr>disertatie!Print_Area</vt:lpstr>
      <vt:lpstr>Pagina1!Print_Area</vt:lpstr>
      <vt:lpstr>Statistica!Print_Area</vt:lpstr>
      <vt:lpstr>Pagina1!Prof.univ.dr.ing._Carol_</vt:lpstr>
      <vt:lpstr>Pagina1!Prof.univ.dr.ing._Valentin_SCHNAKOVSZKY</vt:lpstr>
      <vt:lpstr>Prof.univ.dr.ing._Valentin_SCHNAKOVSZKY</vt:lpstr>
      <vt:lpstr>Prof.univ.dr.ing._Valentin_ZICHIL</vt:lpstr>
      <vt:lpstr>Programul_de_studii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2024-07-17T07:09:25Z</cp:lastPrinted>
  <dcterms:created xsi:type="dcterms:W3CDTF">2006-02-02T15:07:42Z</dcterms:created>
  <dcterms:modified xsi:type="dcterms:W3CDTF">2024-07-17T07:15:07Z</dcterms:modified>
</cp:coreProperties>
</file>